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D:\CCL\PROJETS\GREEN\Water_resources_activities\Call_for_tender\Call_for_tender_28052026\"/>
    </mc:Choice>
  </mc:AlternateContent>
  <xr:revisionPtr revIDLastSave="0" documentId="13_ncr:1_{E6EEE663-F09B-4A97-9F72-D9AC2A4ED7A0}" xr6:coauthVersionLast="47" xr6:coauthVersionMax="47" xr10:uidLastSave="{00000000-0000-0000-0000-000000000000}"/>
  <bookViews>
    <workbookView xWindow="-108" yWindow="-108" windowWidth="23256" windowHeight="12456" activeTab="2" xr2:uid="{00000000-000D-0000-FFFF-FFFF00000000}"/>
  </bookViews>
  <sheets>
    <sheet name="General" sheetId="11" r:id="rId1"/>
    <sheet name="B.Noy_UPL" sheetId="13" r:id="rId2"/>
    <sheet name="detail_pipe_cut-outs_Noy" sheetId="10"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10" l="1"/>
  <c r="K148" i="13"/>
  <c r="D12" i="10" l="1"/>
  <c r="I73" i="13"/>
  <c r="K73" i="13" s="1"/>
  <c r="I72" i="13"/>
  <c r="K72" i="13" s="1"/>
  <c r="I29" i="13"/>
  <c r="I17" i="13"/>
  <c r="I51" i="13"/>
  <c r="K51" i="13" s="1"/>
  <c r="I115" i="13"/>
  <c r="K115" i="13" s="1"/>
  <c r="I125" i="13"/>
  <c r="K125" i="13" s="1"/>
  <c r="I30" i="13"/>
  <c r="I31" i="13"/>
  <c r="I32" i="13"/>
  <c r="I33" i="13"/>
  <c r="I39" i="13"/>
  <c r="I40" i="13"/>
  <c r="I41" i="13"/>
  <c r="I42" i="13"/>
  <c r="I43" i="13"/>
  <c r="I44" i="13"/>
  <c r="I45" i="13"/>
  <c r="I46" i="13"/>
  <c r="I47" i="13"/>
  <c r="I48" i="13"/>
  <c r="K48" i="13" s="1"/>
  <c r="I49" i="13"/>
  <c r="K49" i="13" s="1"/>
  <c r="I50" i="13"/>
  <c r="I52" i="13"/>
  <c r="I53" i="13"/>
  <c r="I54" i="13"/>
  <c r="I55" i="13"/>
  <c r="I56" i="13"/>
  <c r="K56" i="13" s="1"/>
  <c r="I57" i="13"/>
  <c r="I58" i="13"/>
  <c r="I59" i="13"/>
  <c r="I60" i="13"/>
  <c r="I38" i="13"/>
  <c r="I86" i="13"/>
  <c r="I91" i="13"/>
  <c r="I92" i="13"/>
  <c r="I109" i="13"/>
  <c r="I99" i="13"/>
  <c r="I100" i="13"/>
  <c r="K100" i="13" s="1"/>
  <c r="I101" i="13"/>
  <c r="I103" i="13"/>
  <c r="I104" i="13"/>
  <c r="K104" i="13" s="1"/>
  <c r="I105" i="13"/>
  <c r="K105" i="13" s="1"/>
  <c r="I81" i="13"/>
  <c r="K81" i="13" s="1"/>
  <c r="I77" i="13"/>
  <c r="I78" i="13"/>
  <c r="K78" i="13" s="1"/>
  <c r="I79" i="13"/>
  <c r="I80" i="13"/>
  <c r="I82" i="13"/>
  <c r="I83" i="13"/>
  <c r="I84" i="13"/>
  <c r="I85" i="13"/>
  <c r="I65" i="13"/>
  <c r="I66" i="13"/>
  <c r="I67" i="13"/>
  <c r="I69" i="13"/>
  <c r="I70" i="13"/>
  <c r="I71" i="13"/>
  <c r="I74" i="13"/>
  <c r="I75" i="13"/>
  <c r="I76" i="13"/>
  <c r="I114" i="13"/>
  <c r="I116" i="13"/>
  <c r="I118" i="13"/>
  <c r="I119" i="13"/>
  <c r="I120" i="13"/>
  <c r="I121" i="13"/>
  <c r="K121" i="13" s="1"/>
  <c r="I123" i="13"/>
  <c r="I124" i="13"/>
  <c r="I24" i="13"/>
  <c r="I23" i="13"/>
  <c r="I20" i="13"/>
  <c r="I21" i="13"/>
  <c r="I22" i="13"/>
  <c r="I19" i="13"/>
  <c r="I6" i="13"/>
  <c r="I7" i="13"/>
  <c r="I8" i="13"/>
  <c r="K8" i="13" s="1"/>
  <c r="I9" i="13"/>
  <c r="K9" i="13" s="1"/>
  <c r="I10" i="13"/>
  <c r="K10" i="13" s="1"/>
  <c r="I11" i="13"/>
  <c r="I12" i="13"/>
  <c r="I13" i="13"/>
  <c r="I14" i="13"/>
  <c r="K14" i="13" s="1"/>
  <c r="I15" i="13"/>
  <c r="I16" i="13"/>
  <c r="I18" i="13"/>
  <c r="I5" i="13"/>
  <c r="K147" i="13" l="1"/>
  <c r="K146" i="13"/>
  <c r="K145" i="13"/>
  <c r="K144" i="13"/>
  <c r="K143" i="13"/>
  <c r="K142" i="13"/>
  <c r="K141" i="13"/>
  <c r="K140" i="13"/>
  <c r="K139" i="13"/>
  <c r="K138" i="13"/>
  <c r="K137" i="13"/>
  <c r="K136" i="13"/>
  <c r="K135" i="13"/>
  <c r="K134" i="13"/>
  <c r="K133" i="13"/>
  <c r="K132" i="13"/>
  <c r="K131" i="13"/>
  <c r="K130" i="13"/>
  <c r="K124" i="13"/>
  <c r="K120" i="13"/>
  <c r="K114" i="13"/>
  <c r="K109" i="13"/>
  <c r="K101" i="13"/>
  <c r="G93" i="13"/>
  <c r="K91" i="13"/>
  <c r="K85" i="13"/>
  <c r="K84" i="13"/>
  <c r="K79" i="13"/>
  <c r="K77" i="13"/>
  <c r="K76" i="13"/>
  <c r="K75" i="13"/>
  <c r="K69" i="13"/>
  <c r="K67" i="13"/>
  <c r="K66" i="13"/>
  <c r="K60" i="13"/>
  <c r="K58" i="13"/>
  <c r="K57" i="13"/>
  <c r="K55" i="13"/>
  <c r="K53" i="13"/>
  <c r="K52" i="13"/>
  <c r="K46" i="13"/>
  <c r="K45" i="13"/>
  <c r="K44" i="13"/>
  <c r="K42" i="13"/>
  <c r="K41" i="13"/>
  <c r="K40" i="13"/>
  <c r="K30" i="13"/>
  <c r="K29" i="13"/>
  <c r="K5" i="13"/>
  <c r="J149" i="13" l="1"/>
  <c r="G15" i="11"/>
  <c r="G122" i="13"/>
  <c r="I122" i="13" s="1"/>
  <c r="I93" i="13"/>
  <c r="K93" i="13" s="1"/>
  <c r="G117" i="13"/>
  <c r="I117" i="13" s="1"/>
  <c r="K117" i="13" s="1"/>
  <c r="G12" i="11"/>
  <c r="K31" i="13"/>
  <c r="G102" i="13"/>
  <c r="K74" i="13"/>
  <c r="G106" i="13"/>
  <c r="K6" i="13"/>
  <c r="K33" i="13"/>
  <c r="G107" i="13"/>
  <c r="K86" i="13"/>
  <c r="K65" i="13"/>
  <c r="K11" i="13"/>
  <c r="K80" i="13"/>
  <c r="K118" i="13"/>
  <c r="K23" i="13"/>
  <c r="K38" i="13"/>
  <c r="G108" i="13"/>
  <c r="I108" i="13" s="1"/>
  <c r="K82" i="13"/>
  <c r="G98" i="13"/>
  <c r="I98" i="13" s="1"/>
  <c r="K123" i="13"/>
  <c r="G68" i="13"/>
  <c r="K47" i="13"/>
  <c r="K70" i="13"/>
  <c r="K103" i="13"/>
  <c r="K15" i="13"/>
  <c r="K24" i="13"/>
  <c r="K7" i="13"/>
  <c r="K12" i="13"/>
  <c r="K18" i="13"/>
  <c r="K92" i="13"/>
  <c r="K39" i="13"/>
  <c r="K43" i="13"/>
  <c r="K50" i="13"/>
  <c r="K59" i="13"/>
  <c r="K71" i="13"/>
  <c r="K99" i="13"/>
  <c r="K119" i="13"/>
  <c r="K32" i="13"/>
  <c r="K16" i="13"/>
  <c r="K54" i="13"/>
  <c r="K83" i="13"/>
  <c r="K13" i="13"/>
  <c r="K17" i="13"/>
  <c r="K116" i="13"/>
  <c r="J25" i="13" l="1"/>
  <c r="G7" i="11" s="1"/>
  <c r="J34" i="13"/>
  <c r="G8" i="11" s="1"/>
  <c r="J61" i="13"/>
  <c r="G9" i="11" s="1"/>
  <c r="I106" i="13"/>
  <c r="K106" i="13" s="1"/>
  <c r="I102" i="13"/>
  <c r="K102" i="13" s="1"/>
  <c r="I107" i="13"/>
  <c r="K107" i="13" s="1"/>
  <c r="I68" i="13"/>
  <c r="K68" i="13" s="1"/>
  <c r="G11" i="11"/>
  <c r="J94" i="13"/>
  <c r="K122" i="13"/>
  <c r="J126" i="13" s="1"/>
  <c r="K108" i="13"/>
  <c r="K98" i="13"/>
  <c r="J110" i="13" l="1"/>
  <c r="J87" i="13"/>
  <c r="G13" i="11"/>
  <c r="G14" i="11"/>
  <c r="G10" i="11" l="1"/>
  <c r="J152" i="13"/>
  <c r="G16" i="11" s="1"/>
  <c r="G17" i="11" l="1"/>
  <c r="G19" i="11" s="1"/>
  <c r="J15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msi device</author>
  </authors>
  <commentList>
    <comment ref="A19" authorId="0" shapeId="0" xr:uid="{00000000-0006-0000-0100-000001000000}">
      <text>
        <r>
          <rPr>
            <b/>
            <sz val="9"/>
            <color indexed="81"/>
            <rFont val="Tahoma"/>
            <family val="2"/>
          </rPr>
          <t>msi device:</t>
        </r>
        <r>
          <rPr>
            <sz val="9"/>
            <color indexed="81"/>
            <rFont val="Tahoma"/>
            <family val="2"/>
          </rPr>
          <t xml:space="preserve">
After removal of the formwork, the wood is kept to build a safety fence around the spring catchment. </t>
        </r>
      </text>
    </comment>
    <comment ref="A20" authorId="0" shapeId="0" xr:uid="{00000000-0006-0000-0100-000002000000}">
      <text>
        <r>
          <rPr>
            <b/>
            <sz val="9"/>
            <color indexed="81"/>
            <rFont val="Tahoma"/>
            <family val="2"/>
          </rPr>
          <t>msi device:</t>
        </r>
        <r>
          <rPr>
            <sz val="9"/>
            <color indexed="81"/>
            <rFont val="Tahoma"/>
            <family val="2"/>
          </rPr>
          <t xml:space="preserve">
After removal of the formwork, the wood is kept to build a safety fence around the spring catchment. </t>
        </r>
      </text>
    </comment>
    <comment ref="A21" authorId="0" shapeId="0" xr:uid="{00000000-0006-0000-0100-000003000000}">
      <text>
        <r>
          <rPr>
            <b/>
            <sz val="9"/>
            <color indexed="81"/>
            <rFont val="Tahoma"/>
            <family val="2"/>
          </rPr>
          <t>msi device:</t>
        </r>
        <r>
          <rPr>
            <sz val="9"/>
            <color indexed="81"/>
            <rFont val="Tahoma"/>
            <family val="2"/>
          </rPr>
          <t xml:space="preserve">
After removal of the formwork, the wood is kept to build a safety fence around the spring catchment. </t>
        </r>
      </text>
    </comment>
    <comment ref="A22" authorId="0" shapeId="0" xr:uid="{00000000-0006-0000-0100-000004000000}">
      <text>
        <r>
          <rPr>
            <b/>
            <sz val="9"/>
            <color indexed="81"/>
            <rFont val="Tahoma"/>
            <family val="2"/>
          </rPr>
          <t>msi device:</t>
        </r>
        <r>
          <rPr>
            <sz val="9"/>
            <color indexed="81"/>
            <rFont val="Tahoma"/>
            <family val="2"/>
          </rPr>
          <t xml:space="preserve">
After removal of the formwork, the wood is kept to build a safety fence around the spring catchment. </t>
        </r>
      </text>
    </comment>
    <comment ref="G93" authorId="0" shapeId="0" xr:uid="{7D7CBD08-63C1-4D54-BB49-E8716F7E3353}">
      <text>
        <r>
          <rPr>
            <b/>
            <sz val="9"/>
            <color indexed="81"/>
            <rFont val="Tahoma"/>
            <family val="2"/>
          </rPr>
          <t>msi device:</t>
        </r>
        <r>
          <rPr>
            <sz val="9"/>
            <color indexed="81"/>
            <rFont val="Tahoma"/>
            <family val="2"/>
          </rPr>
          <t xml:space="preserve">
3 public places and 2 spare parts.</t>
        </r>
      </text>
    </comment>
  </commentList>
</comments>
</file>

<file path=xl/sharedStrings.xml><?xml version="1.0" encoding="utf-8"?>
<sst xmlns="http://schemas.openxmlformats.org/spreadsheetml/2006/main" count="549" uniqueCount="269">
  <si>
    <t>Description</t>
  </si>
  <si>
    <t>Dimension / diameter / Description</t>
  </si>
  <si>
    <t>Unit</t>
  </si>
  <si>
    <t>Total quantity</t>
  </si>
  <si>
    <t>Unit price (₭)</t>
  </si>
  <si>
    <t>Sub-total (₭)</t>
  </si>
  <si>
    <t>1 - Concrete infrastructures</t>
  </si>
  <si>
    <t>Nail ເຫຼັກຕາປູ</t>
  </si>
  <si>
    <t>Kg</t>
  </si>
  <si>
    <t>m</t>
  </si>
  <si>
    <t>Concrete steel bar (10m) ເຫຼັກປອກ (10m)</t>
  </si>
  <si>
    <t>Ø 6 mm</t>
  </si>
  <si>
    <t>Line</t>
  </si>
  <si>
    <t>Ø 8 mm</t>
  </si>
  <si>
    <t>Ø 10 mm</t>
  </si>
  <si>
    <t>Portland ciment - bag ຊີມັງປອດແລນ (ກະທິງແດງ)-ຖົງ</t>
  </si>
  <si>
    <t>50 kg (bag)</t>
  </si>
  <si>
    <t>Liter</t>
  </si>
  <si>
    <t>Finishing foam /ຟອງນໍ້າ</t>
  </si>
  <si>
    <t>Pce</t>
  </si>
  <si>
    <t xml:space="preserve">Formwork boards/ໄມ້ແປ້ນ </t>
  </si>
  <si>
    <t>m³</t>
  </si>
  <si>
    <t>TOTAL</t>
  </si>
  <si>
    <t>2"</t>
  </si>
  <si>
    <t>1"</t>
  </si>
  <si>
    <t>Ø50 mm</t>
  </si>
  <si>
    <t>Ø63 mm</t>
  </si>
  <si>
    <t xml:space="preserve">PVC Glue - ກາວພີວີຊີ </t>
  </si>
  <si>
    <t>250g</t>
  </si>
  <si>
    <t xml:space="preserve">Plastic hose ສາຍໂຕໂຢຈັບລະດັບ </t>
  </si>
  <si>
    <t>File for saw blades  ເຫຼັກສະໄບນ້ອຍ ( ສາມຫຼ່ຽມ)</t>
  </si>
  <si>
    <t xml:space="preserve">Wrench pipe no 18"  ກຸນແຈປາກແຂ້ 18" </t>
  </si>
  <si>
    <t xml:space="preserve">Wrench pipe no 24" ກຸນແຈປາກແຂ້ 24" </t>
  </si>
  <si>
    <t>HDPE / PVC pipe Cutter</t>
  </si>
  <si>
    <t>Bucket (Plastic)</t>
  </si>
  <si>
    <t xml:space="preserve">Sebal stone  ສະກັດແປ </t>
  </si>
  <si>
    <t>TOTAL PRICE FOR MATERIAL</t>
  </si>
  <si>
    <t>VILLAGE CONTRIBUTION</t>
  </si>
  <si>
    <t xml:space="preserve">TOTAL PRICE IN LAO KIP </t>
  </si>
  <si>
    <t>Additional information</t>
  </si>
  <si>
    <t xml:space="preserve"> </t>
  </si>
  <si>
    <t>Blade for hack saw ໃບເລື່ອຍຕັດເຫຼັກ (saw blades for steel/stainless steel)</t>
  </si>
  <si>
    <t>Ø 12 mm</t>
  </si>
  <si>
    <t>Unit price (₭) - estimate</t>
  </si>
  <si>
    <t>Sand for concrete 0/4 ຊາຍ</t>
  </si>
  <si>
    <t xml:space="preserve">Gravel 5/15 ແຮ່ </t>
  </si>
  <si>
    <t>Mass water repellant ຊີມັງກັນຊືມ</t>
  </si>
  <si>
    <t>2 - Filtration &amp; waterproofing</t>
  </si>
  <si>
    <t>20/40 mm</t>
  </si>
  <si>
    <t>0/2 mm</t>
  </si>
  <si>
    <t>Hydro-expansive joint</t>
  </si>
  <si>
    <t>Wood beam - Poutrelles en bois</t>
  </si>
  <si>
    <t>Renforcement du coffrage des murs (raidisseur verticaux)</t>
  </si>
  <si>
    <t>Stirrups steel wire - fil a ligaturer - ລວດມັດ</t>
  </si>
  <si>
    <t>For concrete and grout (beton et mortier de scellement)</t>
  </si>
  <si>
    <t>Standard aggregate for concrete</t>
  </si>
  <si>
    <t>Assembling planks and beams - Assemblage des planches et poutrelles</t>
  </si>
  <si>
    <t>Drainage layer - couche de drainage</t>
  </si>
  <si>
    <t>Intermediate layer - couche intermediaire</t>
  </si>
  <si>
    <t>Final filtration - filtration finale</t>
  </si>
  <si>
    <t>Structural breakaway joint - joint de rupture structurelle, assure etencheite entre bloc 1 et 2 et plus generalement sur l'ensemble de la structure</t>
  </si>
  <si>
    <t>10 cm length</t>
  </si>
  <si>
    <t>GSP - 2"</t>
  </si>
  <si>
    <t>5 cm length</t>
  </si>
  <si>
    <t>8 cm length</t>
  </si>
  <si>
    <t>additional small nails if required</t>
  </si>
  <si>
    <t>For formwork walls and fondations</t>
  </si>
  <si>
    <t>additive to concrete to reinforce waterproofing (2,5 l  per cube meter of cement)</t>
  </si>
  <si>
    <t>2"/2"/2"</t>
  </si>
  <si>
    <t>Brass air valve</t>
  </si>
  <si>
    <t>Brass strainer</t>
  </si>
  <si>
    <t>Ø63 mm x 2"</t>
  </si>
  <si>
    <t>PVC Male adapter</t>
  </si>
  <si>
    <t>Cutting and male threading to be carried out before the material is shipped. See details in the following tab</t>
  </si>
  <si>
    <t>Product designation</t>
  </si>
  <si>
    <t xml:space="preserve">Required length </t>
  </si>
  <si>
    <t>Qty</t>
  </si>
  <si>
    <t>Total (m)</t>
  </si>
  <si>
    <t>Additionnal information</t>
  </si>
  <si>
    <t>Meter</t>
  </si>
  <si>
    <t>Sub.Total</t>
  </si>
  <si>
    <t>Sub.total</t>
  </si>
  <si>
    <t xml:space="preserve">PVC pipe </t>
  </si>
  <si>
    <t>PVC pipes inserted into filter floor</t>
  </si>
  <si>
    <t>HDPE pipe</t>
  </si>
  <si>
    <t>ml</t>
  </si>
  <si>
    <t>Reinforcement of concrete slab - double layer - Feraillage de la dalle en double couche</t>
  </si>
  <si>
    <t>Additional reinforcement for the construction of valve chambers in the village and concrete covers</t>
  </si>
  <si>
    <t>Dosage at 350 kg/m³ - Dosage à 350 kg/m³</t>
  </si>
  <si>
    <t>For formwork roof - coffrage du toit (evite les decoupes)</t>
  </si>
  <si>
    <t>Teflon roll</t>
  </si>
  <si>
    <t>Roll</t>
  </si>
  <si>
    <t>5 / 15 mm</t>
  </si>
  <si>
    <t xml:space="preserve">3 - Hydraulic accessories &amp; fittings - Stainless, brass &amp; GSP </t>
  </si>
  <si>
    <t>4 - Hydraulic accessories &amp; fittings - HDPE</t>
  </si>
  <si>
    <t>Ø20 mm x 1/2"</t>
  </si>
  <si>
    <t>Ø63 mm x 2" x Ø63 mm</t>
  </si>
  <si>
    <t>Ø 32 / 32 mm</t>
  </si>
  <si>
    <t>Ø 50 / 50 mm</t>
  </si>
  <si>
    <t>Ø 50 / 32 mm</t>
  </si>
  <si>
    <t>Ø32 x 1/2"</t>
  </si>
  <si>
    <t>Ø50 x 1/2"</t>
  </si>
  <si>
    <t>Ø50/Ø50/Ø50</t>
  </si>
  <si>
    <t>Ø32/Ø32/Ø32</t>
  </si>
  <si>
    <t>Ø20/Ø20/Ø20</t>
  </si>
  <si>
    <t>5 - Hydraulic accessories &amp; fittings - DI / cast iron &amp; water neters</t>
  </si>
  <si>
    <t>1/2'' - Ø 15/21 mm</t>
  </si>
  <si>
    <t>Good standard water meter quality, class B, cast iron body - Threaded male</t>
  </si>
  <si>
    <t>Nampapa style - Laos</t>
  </si>
  <si>
    <t>1/2"</t>
  </si>
  <si>
    <t>PVC ball tap valve</t>
  </si>
  <si>
    <t>Fancy Ball tap valve (sanwa type)</t>
  </si>
  <si>
    <t>1/2" meter connection - raccord sur compteur 1/2"</t>
  </si>
  <si>
    <t>Connection of HDPE 20 pipes to the main pipes of the network (32, 50, and 63) - Raccord des canalisation PEHD 20 sur les canalisations principales du reseau (32, 50 et 63)</t>
  </si>
  <si>
    <t>Valve before water meter - vanne avant compteur</t>
  </si>
  <si>
    <t>6 - Hydraulic accessories &amp; fittings - PVC</t>
  </si>
  <si>
    <t>2" - Blue type</t>
  </si>
  <si>
    <t>1.1/2" - PN 13.5</t>
  </si>
  <si>
    <t>2"- PN 13.5</t>
  </si>
  <si>
    <t>Ø20mm - PN 16</t>
  </si>
  <si>
    <t>Ø32mm - PN 10</t>
  </si>
  <si>
    <t>Ø50 mm - PN 8</t>
  </si>
  <si>
    <t>Ø63 mm - PN 8</t>
  </si>
  <si>
    <t>GSP - Threaded male</t>
  </si>
  <si>
    <t>Water meter connection (4 elbows per connection)</t>
  </si>
  <si>
    <t xml:space="preserve">Measuring tape - 50m ແມັດເທັບ </t>
  </si>
  <si>
    <t xml:space="preserve">Measuring tape - 5m ແມັດເທັບ </t>
  </si>
  <si>
    <t>Cleaning cloths</t>
  </si>
  <si>
    <t>21 mm</t>
  </si>
  <si>
    <t xml:space="preserve">30 meters per household. High average for connecting households from the main pipes. </t>
  </si>
  <si>
    <t xml:space="preserve">End cap </t>
  </si>
  <si>
    <t xml:space="preserve">Compression tee </t>
  </si>
  <si>
    <t>Clamp saddle</t>
  </si>
  <si>
    <t>coupling reduction</t>
  </si>
  <si>
    <t>compression coupling</t>
  </si>
  <si>
    <t>Female adapter</t>
  </si>
  <si>
    <t>Male adapter</t>
  </si>
  <si>
    <t>Ø50</t>
  </si>
  <si>
    <t>Ø32</t>
  </si>
  <si>
    <t>Ø50 mm x 2"</t>
  </si>
  <si>
    <t>Elbow 90</t>
  </si>
  <si>
    <t>7 - Pipes (GSP, HDPE, PVC)</t>
  </si>
  <si>
    <t xml:space="preserve"> 4 cm x 8 cm x 400 cm</t>
  </si>
  <si>
    <t>Water meter cast iron body - class B - Project</t>
  </si>
  <si>
    <t xml:space="preserve">1/2 " - PN 13.5 </t>
  </si>
  <si>
    <t>3" - PN 13,5</t>
  </si>
  <si>
    <t>ໃບສະເໜີລາຄາ/Request for quotation</t>
  </si>
  <si>
    <t>ສະເໜີລາຄາເພື່ອ/RQT for:</t>
  </si>
  <si>
    <t>ຊື່ຜູ້ສະໜອງ/Supplier Name:</t>
  </si>
  <si>
    <t>ທີ່ຢູ່ຜູ້ສະໜອງ/Supplier Address &amp; Contact Number:</t>
  </si>
  <si>
    <t>ສັນຊາດຜູ້ສະໜອງ/Supplier Nationality:</t>
  </si>
  <si>
    <t>ລ/ດ
NO.</t>
  </si>
  <si>
    <t>ລວມມູນຄ່າ
TT Cost</t>
  </si>
  <si>
    <t>Concrete infrastructures</t>
  </si>
  <si>
    <t>Transport</t>
  </si>
  <si>
    <t>ລວມຍ່ອຍ/SUB TOTAL:</t>
  </si>
  <si>
    <t>ສ່ວນຫຼຸດ/DISCOUNTS OFFERED:</t>
  </si>
  <si>
    <t>ລວມຍອດ/NET AMOUNT:</t>
  </si>
  <si>
    <t>ກໍານົດໄລຍະເວລາຂອງໃບສະເໜີລາຄາ/Quotation Validity Period:</t>
  </si>
  <si>
    <t>ຄວາມພ້ອມຂອງສິນຄ້າ/Product Availability(Yes/No):</t>
  </si>
  <si>
    <t>ເງື່ອນໄຂການຊໍາລະ/Credit Terms:</t>
  </si>
  <si>
    <t>ເງື່ອນໄຂການນຳສົ່ງ/Delivery Terms:</t>
  </si>
  <si>
    <t>ການຄ້ຳປະກັນ ແລະ ໄລຍະການບຳລຸງຮັກສາ/Warranty &amp; Maintenance Period:</t>
  </si>
  <si>
    <t>ສິນຄ້າຈາກປະເທດ/Country(ies) of manufacture:</t>
  </si>
  <si>
    <t>ແຈ້ງຕໍ່ກັບການຕໍ່ຕ້ານການສໍ້ໂກງ/ANTI CORRUPTION NOTICE</t>
  </si>
  <si>
    <t>ບໍ່ວ່າຢູ່ໃນກໍລະນີໃດກໍ່ຕາມ, ຈະບໍ່ມີການໃຫ້ ຫຼື ອະນຸຍາດໃຫ້ມີການຈ່າຍຄ່ານາຍໜ້າ ຫຼື ການຈ່າຍທົດແທນຄືນໃຫ້ພະນັກງານອົງການ CCL ໂດຍທີ່ບໍ່ເປີດເຜີຍ, ບໍ່ມີການໃຫ້ຂອງຂວັນ, ລາງວັນ ຫຼື ຄ່າຕອບແທນ ຫຼື ທຸກຮູບແບບແກ່ພະນັກງານ CCL ເຊີ່ງມີຜົນມາຈາກການຂໍສະເໜີລາຄານີ້ /Under no circumstances, commission or undisclosed rebates payment to CCL staff are to be made or authorized. No gift, gratuity or remuneration of any kind shall be made to any CCL staff as a result of this request.</t>
  </si>
  <si>
    <t>ເຊັນ ແລະ ຈໍ້າການຜູ້ສະໜອງ/Signature and Stamp of supplier</t>
  </si>
  <si>
    <t>Filtration &amp; waterproofing</t>
  </si>
  <si>
    <t xml:space="preserve">Hydraulic accessories &amp; fittings - Stainless, brass &amp; GSP </t>
  </si>
  <si>
    <t>Hydraulic accessories &amp; fittings - HDPE</t>
  </si>
  <si>
    <t>Hydraulic accessories &amp; fittings - DI / cast iron &amp; water neters</t>
  </si>
  <si>
    <t>Hydraulic accessories &amp; fittings - PVC</t>
  </si>
  <si>
    <t>Pipes (GSP, HDPE, PVC)</t>
  </si>
  <si>
    <t>Technician tools</t>
  </si>
  <si>
    <t>Location, Date:</t>
  </si>
  <si>
    <t>5"</t>
  </si>
  <si>
    <t>Water meters - Village contribution</t>
  </si>
  <si>
    <t xml:space="preserve">90º PVC elbow </t>
  </si>
  <si>
    <t>90º PVC faucet elbow female</t>
  </si>
  <si>
    <r>
      <t xml:space="preserve">Combination spanners set </t>
    </r>
    <r>
      <rPr>
        <b/>
        <sz val="11"/>
        <color theme="1"/>
        <rFont val="Aptos"/>
        <family val="2"/>
      </rPr>
      <t>(8 mm to 20 mm or more)</t>
    </r>
  </si>
  <si>
    <t>Water meter cast iron body - class B - village contribution</t>
  </si>
  <si>
    <t>Comite de Cooperation avec le Laos (CCL)</t>
  </si>
  <si>
    <t>Letter</t>
  </si>
  <si>
    <t>A</t>
  </si>
  <si>
    <t>B</t>
  </si>
  <si>
    <t>C</t>
  </si>
  <si>
    <t>D</t>
  </si>
  <si>
    <t>E</t>
  </si>
  <si>
    <t>F</t>
  </si>
  <si>
    <t>G</t>
  </si>
  <si>
    <t>Cutting and male threading to be carried out before the material is shipped. - Mention the letter on the pipe.</t>
  </si>
  <si>
    <t>REF : PSY-GR-002</t>
  </si>
  <si>
    <t xml:space="preserve">Concrete Blocks </t>
  </si>
  <si>
    <t>20x20x40 cm</t>
  </si>
  <si>
    <t>Teflon for sealing connections between HDPE and PVC parts - Teflon pour raccord d'etencheite des pieces en PEHD et PVC + spare parts for VMC</t>
  </si>
  <si>
    <t>Ø1 mm</t>
  </si>
  <si>
    <t xml:space="preserve">PVC tee </t>
  </si>
  <si>
    <t xml:space="preserve">Safety steel box with cover for water meters </t>
  </si>
  <si>
    <r>
      <t>Work gloves (</t>
    </r>
    <r>
      <rPr>
        <b/>
        <sz val="11"/>
        <color theme="1"/>
        <rFont val="Aptos"/>
        <family val="2"/>
      </rPr>
      <t>cut-resistant</t>
    </r>
    <r>
      <rPr>
        <sz val="11"/>
        <color theme="1"/>
        <rFont val="Aptos"/>
        <family val="2"/>
      </rPr>
      <t xml:space="preserve"> for pipe handling)</t>
    </r>
  </si>
  <si>
    <t>Survey spray color red</t>
  </si>
  <si>
    <t>GS brass valve</t>
  </si>
  <si>
    <t>GS socket</t>
  </si>
  <si>
    <t>GS union</t>
  </si>
  <si>
    <t>GS nipple</t>
  </si>
  <si>
    <t>GS tee</t>
  </si>
  <si>
    <t>GS reduction - female</t>
  </si>
  <si>
    <t>90º GS Elbow</t>
  </si>
  <si>
    <r>
      <t>45º</t>
    </r>
    <r>
      <rPr>
        <sz val="9.35"/>
        <color theme="1"/>
        <rFont val="Aptos"/>
        <family val="2"/>
      </rPr>
      <t xml:space="preserve"> </t>
    </r>
    <r>
      <rPr>
        <sz val="11"/>
        <color theme="1"/>
        <rFont val="Aptos"/>
        <family val="2"/>
      </rPr>
      <t>GS</t>
    </r>
    <r>
      <rPr>
        <sz val="9.35"/>
        <color theme="1"/>
        <rFont val="Aptos"/>
        <family val="2"/>
      </rPr>
      <t xml:space="preserve"> </t>
    </r>
    <r>
      <rPr>
        <sz val="11"/>
        <color theme="1"/>
        <rFont val="Aptos"/>
        <family val="2"/>
      </rPr>
      <t>Elbow</t>
    </r>
  </si>
  <si>
    <t>GS gate valve</t>
  </si>
  <si>
    <t>Compression reduction tee</t>
  </si>
  <si>
    <t>Steel box prefered than concrete to avoid any collapses during transportation</t>
  </si>
  <si>
    <t>Twist wood drill 21 mm for electric screwdrivers</t>
  </si>
  <si>
    <t>10 meters of PVC pipe per household for meter connection after HDPE 20 piping - 4 metres de tuyau PVC par famille pour raccordement compteur apres canalisation en PEHD 20</t>
  </si>
  <si>
    <t>Ventilation openings in concrete</t>
  </si>
  <si>
    <t>Upper Water tank
4.6 x 3.4 x 2.4</t>
  </si>
  <si>
    <r>
      <t xml:space="preserve">2 cm (Thickness) * </t>
    </r>
    <r>
      <rPr>
        <b/>
        <sz val="11"/>
        <color theme="1"/>
        <rFont val="Aptos"/>
        <family val="2"/>
      </rPr>
      <t>10 cm</t>
    </r>
    <r>
      <rPr>
        <sz val="11"/>
        <color theme="1"/>
        <rFont val="Aptos"/>
        <family val="2"/>
      </rPr>
      <t xml:space="preserve">  (W) * 400 cm (L)</t>
    </r>
  </si>
  <si>
    <r>
      <t xml:space="preserve">2 cm (Thickness) * </t>
    </r>
    <r>
      <rPr>
        <b/>
        <sz val="11"/>
        <color theme="1"/>
        <rFont val="Aptos"/>
        <family val="2"/>
      </rPr>
      <t>20 cm</t>
    </r>
    <r>
      <rPr>
        <sz val="11"/>
        <color theme="1"/>
        <rFont val="Aptos"/>
        <family val="2"/>
      </rPr>
      <t xml:space="preserve">  (W) * 400 cm (L)</t>
    </r>
  </si>
  <si>
    <r>
      <t xml:space="preserve">2 cm (Thickness) * </t>
    </r>
    <r>
      <rPr>
        <b/>
        <sz val="11"/>
        <color theme="1"/>
        <rFont val="Aptos"/>
        <family val="2"/>
      </rPr>
      <t>20 cm</t>
    </r>
    <r>
      <rPr>
        <sz val="11"/>
        <color theme="1"/>
        <rFont val="Aptos"/>
        <family val="2"/>
      </rPr>
      <t xml:space="preserve">  (W) * 500 cm (L)</t>
    </r>
  </si>
  <si>
    <r>
      <rPr>
        <b/>
        <sz val="11"/>
        <color theme="1"/>
        <rFont val="Aptos"/>
        <family val="2"/>
      </rPr>
      <t>Washed</t>
    </r>
    <r>
      <rPr>
        <sz val="11"/>
        <color theme="1"/>
        <rFont val="Aptos"/>
        <family val="2"/>
      </rPr>
      <t xml:space="preserve"> Coarse gravel </t>
    </r>
  </si>
  <si>
    <r>
      <rPr>
        <b/>
        <sz val="11"/>
        <color theme="1"/>
        <rFont val="Aptos"/>
        <family val="2"/>
      </rPr>
      <t>Washed</t>
    </r>
    <r>
      <rPr>
        <sz val="11"/>
        <color theme="1"/>
        <rFont val="Aptos"/>
        <family val="2"/>
      </rPr>
      <t xml:space="preserve"> Fine gravel</t>
    </r>
  </si>
  <si>
    <r>
      <rPr>
        <b/>
        <sz val="11"/>
        <color theme="1"/>
        <rFont val="Aptos"/>
        <family val="2"/>
      </rPr>
      <t>Washed</t>
    </r>
    <r>
      <rPr>
        <sz val="11"/>
        <color theme="1"/>
        <rFont val="Aptos"/>
        <family val="2"/>
      </rPr>
      <t xml:space="preserve"> filtration sand 0/2 mm</t>
    </r>
  </si>
  <si>
    <t>2"x1"</t>
  </si>
  <si>
    <t>1"x1/2"</t>
  </si>
  <si>
    <t>PVC Female adapter</t>
  </si>
  <si>
    <t>Steel fastener for pipes</t>
  </si>
  <si>
    <t>2"x1.1/4"</t>
  </si>
  <si>
    <t>1.1/4"</t>
  </si>
  <si>
    <t>1.1/4" - Blue type</t>
  </si>
  <si>
    <t>Compression to male elbow 90</t>
  </si>
  <si>
    <t>Ø32 x 1.1/4"</t>
  </si>
  <si>
    <t>Twist drill 5 mm</t>
  </si>
  <si>
    <t>Twist drill 8 mm</t>
  </si>
  <si>
    <t>Concrete chisel</t>
  </si>
  <si>
    <t>ລາຍລະອຽດ
ITEM DESCRIPTION - Yapoung</t>
  </si>
  <si>
    <t>GSP 1"</t>
  </si>
  <si>
    <t>Y</t>
  </si>
  <si>
    <t>GSP - 1.1/4"</t>
  </si>
  <si>
    <t>X</t>
  </si>
  <si>
    <t xml:space="preserve">  </t>
  </si>
  <si>
    <t>Vientiane, …......................</t>
  </si>
  <si>
    <t>Steel wire mesh</t>
  </si>
  <si>
    <t>#1mm</t>
  </si>
  <si>
    <t>Reinforced Plastic wire mesh</t>
  </si>
  <si>
    <t xml:space="preserve">#1mm </t>
  </si>
  <si>
    <t>m²</t>
  </si>
  <si>
    <t>Ø10 mm - 5 cm thick x 60 xcm high x 40 cm wide</t>
  </si>
  <si>
    <t>Spring catchment (ban noy 2 )</t>
  </si>
  <si>
    <t>Upper Water tank
4.6 x 3.4 x 2.4
(Ban Noy 1)</t>
  </si>
  <si>
    <t>4"</t>
  </si>
  <si>
    <t>PVC Cap</t>
  </si>
  <si>
    <t>4" - PN 13,5</t>
  </si>
  <si>
    <t xml:space="preserve">8 - Technicians tools - reusable </t>
  </si>
  <si>
    <t>Spring catchment repair (Ban Noy 1)</t>
  </si>
  <si>
    <t>Water supply - Ban Noy 1</t>
  </si>
  <si>
    <t>Water supply - Ban Noy 2</t>
  </si>
  <si>
    <t>Ø 32/20  mm</t>
  </si>
  <si>
    <t>Ø32/Ø20/Ø32</t>
  </si>
  <si>
    <t>Threaded male tee</t>
  </si>
  <si>
    <t>Ø50 mm x 1.1 2" x Ø50 mm</t>
  </si>
  <si>
    <t>1.1/2" - Blue type</t>
  </si>
  <si>
    <t>Ø50 mm x 1.1/2"</t>
  </si>
  <si>
    <t>1.1/2</t>
  </si>
  <si>
    <t>Water catchment</t>
  </si>
  <si>
    <t>TRANSPORT TO THE VILLAGE - Ban Noy (21°43'51.6"N 101°51'59.0"E), Boun Neua district, Phongsaly Province.</t>
  </si>
  <si>
    <t>REF : PSY-GR-005</t>
  </si>
  <si>
    <t xml:space="preserve">Outlet to drainage pipe </t>
  </si>
  <si>
    <t>Fancy ball tap valve connection and HDPE male connector</t>
  </si>
  <si>
    <r>
      <t xml:space="preserve">Stainless (No galvanized) </t>
    </r>
    <r>
      <rPr>
        <sz val="11"/>
        <color theme="1"/>
        <rFont val="Aptos"/>
        <family val="2"/>
      </rPr>
      <t>steel grid</t>
    </r>
    <r>
      <rPr>
        <b/>
        <sz val="11"/>
        <color theme="1"/>
        <rFont val="Aptos"/>
        <family val="2"/>
      </rPr>
      <t xml:space="preserve"> - To build on size here </t>
    </r>
  </si>
  <si>
    <t xml:space="preserve">2 x 6 meters bar here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</si>
</sst>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LAK]\ * #,##0.00_);_([$LAK]\ * \(#,##0.00\);_([$LAK]\ * &quot;-&quot;??_);_(@_)"/>
    <numFmt numFmtId="165" formatCode="_([$€-2]\ * #,##0.00_);_([$€-2]\ * \(#,##0.00\);_([$€-2]\ * &quot;-&quot;??_);_(@_)"/>
    <numFmt numFmtId="166" formatCode="_-* #,##0_-;\-* #,##0_-;_-* &quot;-&quot;??_-;_-@_-"/>
    <numFmt numFmtId="167" formatCode="_-* #,##0.0_-;\-* #,##0.0_-;_-* &quot;-&quot;??_-;_-@_-"/>
    <numFmt numFmtId="168" formatCode="0.0000"/>
  </numFmts>
  <fonts count="27" x14ac:knownFonts="1">
    <font>
      <sz val="11"/>
      <color theme="1"/>
      <name val="Calibri"/>
      <family val="2"/>
      <scheme val="minor"/>
    </font>
    <font>
      <sz val="12"/>
      <color theme="1"/>
      <name val="Garamond"/>
      <family val="1"/>
    </font>
    <font>
      <sz val="11"/>
      <color theme="1"/>
      <name val="Aptos"/>
      <family val="2"/>
    </font>
    <font>
      <sz val="9"/>
      <color indexed="81"/>
      <name val="Tahoma"/>
      <family val="2"/>
    </font>
    <font>
      <b/>
      <sz val="9"/>
      <color indexed="81"/>
      <name val="Tahoma"/>
      <family val="2"/>
    </font>
    <font>
      <b/>
      <sz val="11"/>
      <color theme="1"/>
      <name val="Aptos"/>
      <family val="2"/>
    </font>
    <font>
      <sz val="11"/>
      <color theme="1"/>
      <name val="Calibri"/>
      <family val="2"/>
      <scheme val="minor"/>
    </font>
    <font>
      <b/>
      <i/>
      <sz val="11"/>
      <color theme="1"/>
      <name val="Aptos"/>
      <family val="2"/>
    </font>
    <font>
      <b/>
      <sz val="16"/>
      <color theme="1"/>
      <name val="Aptos"/>
      <family val="2"/>
    </font>
    <font>
      <sz val="12"/>
      <color theme="1"/>
      <name val="Aptos"/>
      <family val="2"/>
    </font>
    <font>
      <i/>
      <sz val="12"/>
      <color theme="1"/>
      <name val="Aptos"/>
      <family val="2"/>
    </font>
    <font>
      <b/>
      <sz val="14"/>
      <color theme="1"/>
      <name val="Aptos"/>
      <family val="2"/>
    </font>
    <font>
      <i/>
      <sz val="11"/>
      <color theme="1"/>
      <name val="Aptos"/>
      <family val="2"/>
    </font>
    <font>
      <b/>
      <sz val="14"/>
      <color theme="0"/>
      <name val="Aptos"/>
      <family val="2"/>
    </font>
    <font>
      <sz val="9.35"/>
      <color theme="1"/>
      <name val="Aptos"/>
      <family val="2"/>
    </font>
    <font>
      <sz val="11"/>
      <name val="Aptos"/>
      <family val="2"/>
    </font>
    <font>
      <sz val="14"/>
      <color theme="1"/>
      <name val="Aptos"/>
      <family val="2"/>
    </font>
    <font>
      <b/>
      <sz val="14"/>
      <name val="Aptos"/>
      <family val="2"/>
    </font>
    <font>
      <b/>
      <sz val="9"/>
      <name val="Aptos"/>
      <family val="2"/>
    </font>
    <font>
      <sz val="10"/>
      <name val="Aptos"/>
      <family val="2"/>
    </font>
    <font>
      <b/>
      <sz val="9"/>
      <color indexed="8"/>
      <name val="Aptos"/>
      <family val="2"/>
    </font>
    <font>
      <sz val="9"/>
      <name val="Aptos"/>
      <family val="2"/>
    </font>
    <font>
      <b/>
      <sz val="10"/>
      <name val="Aptos"/>
      <family val="2"/>
    </font>
    <font>
      <sz val="8"/>
      <color indexed="8"/>
      <name val="Aptos"/>
      <family val="2"/>
    </font>
    <font>
      <b/>
      <sz val="12"/>
      <name val="Aptos"/>
      <family val="2"/>
    </font>
    <font>
      <b/>
      <sz val="11"/>
      <color theme="8"/>
      <name val="Aptos"/>
      <family val="2"/>
    </font>
    <font>
      <b/>
      <sz val="12"/>
      <color theme="1"/>
      <name val="Aptos"/>
      <family val="2"/>
    </font>
  </fonts>
  <fills count="13">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0"/>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8" tint="-0.249977111117893"/>
        <bgColor indexed="64"/>
      </patternFill>
    </fill>
    <fill>
      <patternFill patternType="solid">
        <fgColor theme="1" tint="0.34998626667073579"/>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theme="8" tint="0.79998168889431442"/>
        <bgColor indexed="64"/>
      </patternFill>
    </fill>
    <fill>
      <patternFill patternType="solid">
        <fgColor theme="7" tint="0.59999389629810485"/>
        <bgColor indexed="64"/>
      </patternFill>
    </fill>
  </fills>
  <borders count="5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theme="2" tint="-0.499984740745262"/>
      </left>
      <right/>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right/>
      <top/>
      <bottom style="hair">
        <color auto="1"/>
      </bottom>
      <diagonal/>
    </border>
    <border>
      <left/>
      <right/>
      <top style="hair">
        <color auto="1"/>
      </top>
      <bottom style="hair">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right/>
      <top style="medium">
        <color indexed="64"/>
      </top>
      <bottom style="dotted">
        <color indexed="64"/>
      </bottom>
      <diagonal/>
    </border>
    <border>
      <left/>
      <right/>
      <top/>
      <bottom style="dotted">
        <color indexed="64"/>
      </bottom>
      <diagonal/>
    </border>
    <border>
      <left/>
      <right/>
      <top style="dotted">
        <color auto="1"/>
      </top>
      <bottom style="dotted">
        <color auto="1"/>
      </bottom>
      <diagonal/>
    </border>
    <border>
      <left style="dashed">
        <color indexed="64"/>
      </left>
      <right style="dashed">
        <color indexed="64"/>
      </right>
      <top/>
      <bottom style="dashed">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hair">
        <color indexed="64"/>
      </left>
      <right/>
      <top style="hair">
        <color indexed="64"/>
      </top>
      <bottom/>
      <diagonal/>
    </border>
    <border>
      <left/>
      <right/>
      <top style="hair">
        <color indexed="64"/>
      </top>
      <bottom/>
      <diagonal/>
    </border>
    <border>
      <left/>
      <right style="double">
        <color indexed="64"/>
      </right>
      <top style="hair">
        <color indexed="64"/>
      </top>
      <bottom/>
      <diagonal/>
    </border>
    <border>
      <left style="hair">
        <color indexed="64"/>
      </left>
      <right/>
      <top/>
      <bottom style="hair">
        <color indexed="64"/>
      </bottom>
      <diagonal/>
    </border>
    <border>
      <left/>
      <right style="double">
        <color indexed="64"/>
      </right>
      <top/>
      <bottom style="hair">
        <color indexed="64"/>
      </bottom>
      <diagonal/>
    </border>
    <border>
      <left/>
      <right style="double">
        <color indexed="64"/>
      </right>
      <top style="hair">
        <color indexed="64"/>
      </top>
      <bottom style="hair">
        <color indexed="64"/>
      </bottom>
      <diagonal/>
    </border>
    <border>
      <left style="double">
        <color indexed="64"/>
      </left>
      <right style="thin">
        <color auto="1"/>
      </right>
      <top style="double">
        <color indexed="64"/>
      </top>
      <bottom style="thin">
        <color auto="1"/>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top style="medium">
        <color indexed="64"/>
      </top>
      <bottom/>
      <diagonal/>
    </border>
    <border>
      <left/>
      <right style="double">
        <color indexed="64"/>
      </right>
      <top style="medium">
        <color indexed="64"/>
      </top>
      <bottom style="dotted">
        <color indexed="64"/>
      </bottom>
      <diagonal/>
    </border>
    <border>
      <left style="double">
        <color indexed="64"/>
      </left>
      <right/>
      <top/>
      <bottom/>
      <diagonal/>
    </border>
    <border>
      <left/>
      <right style="double">
        <color indexed="64"/>
      </right>
      <top/>
      <bottom style="dotted">
        <color indexed="64"/>
      </bottom>
      <diagonal/>
    </border>
    <border>
      <left/>
      <right style="double">
        <color indexed="64"/>
      </right>
      <top style="dotted">
        <color auto="1"/>
      </top>
      <bottom style="dotted">
        <color auto="1"/>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right style="double">
        <color indexed="64"/>
      </right>
      <top/>
      <bottom/>
      <diagonal/>
    </border>
    <border>
      <left/>
      <right style="hair">
        <color indexed="64"/>
      </right>
      <top style="hair">
        <color indexed="64"/>
      </top>
      <bottom style="hair">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s>
  <cellStyleXfs count="3">
    <xf numFmtId="0" fontId="0" fillId="0" borderId="0"/>
    <xf numFmtId="43" fontId="6" fillId="0" borderId="0" applyFont="0" applyFill="0" applyBorder="0" applyAlignment="0" applyProtection="0"/>
    <xf numFmtId="44" fontId="6" fillId="0" borderId="0" applyFont="0" applyFill="0" applyBorder="0" applyAlignment="0" applyProtection="0"/>
  </cellStyleXfs>
  <cellXfs count="188">
    <xf numFmtId="0" fontId="0" fillId="0" borderId="0" xfId="0"/>
    <xf numFmtId="0" fontId="2" fillId="0" borderId="0" xfId="0" applyFont="1" applyAlignment="1">
      <alignment horizontal="center"/>
    </xf>
    <xf numFmtId="0" fontId="2" fillId="0" borderId="0" xfId="0" applyFont="1"/>
    <xf numFmtId="0" fontId="2" fillId="0" borderId="0" xfId="0" applyFont="1" applyAlignment="1">
      <alignment vertical="center"/>
    </xf>
    <xf numFmtId="0" fontId="2" fillId="0" borderId="21" xfId="0" applyFont="1" applyBorder="1" applyAlignment="1">
      <alignment horizontal="center" vertical="center"/>
    </xf>
    <xf numFmtId="0" fontId="9" fillId="0" borderId="21" xfId="0" applyFont="1" applyBorder="1" applyAlignment="1">
      <alignment horizontal="center" vertical="center"/>
    </xf>
    <xf numFmtId="0" fontId="9" fillId="0" borderId="21" xfId="0" applyFont="1" applyBorder="1" applyAlignment="1">
      <alignment horizontal="center" vertical="center" textRotation="90" wrapText="1"/>
    </xf>
    <xf numFmtId="0" fontId="9" fillId="0" borderId="21" xfId="0" applyFont="1" applyBorder="1" applyAlignment="1">
      <alignment horizontal="center" vertical="center" textRotation="90"/>
    </xf>
    <xf numFmtId="0" fontId="5" fillId="0" borderId="21" xfId="0" applyFont="1" applyBorder="1" applyAlignment="1">
      <alignment horizontal="center" vertical="center"/>
    </xf>
    <xf numFmtId="164" fontId="15" fillId="0" borderId="21" xfId="0" applyNumberFormat="1" applyFont="1" applyBorder="1" applyAlignment="1">
      <alignment horizontal="center" vertical="center"/>
    </xf>
    <xf numFmtId="164" fontId="2" fillId="0" borderId="21" xfId="0" applyNumberFormat="1" applyFont="1" applyBorder="1" applyAlignment="1">
      <alignment horizontal="center" vertical="center"/>
    </xf>
    <xf numFmtId="0" fontId="2" fillId="12" borderId="21" xfId="0" applyFont="1" applyFill="1" applyBorder="1" applyAlignment="1">
      <alignment horizontal="center" vertical="center"/>
    </xf>
    <xf numFmtId="0" fontId="2" fillId="12" borderId="21" xfId="0" applyFont="1" applyFill="1" applyBorder="1" applyAlignment="1">
      <alignment horizontal="center" vertical="center" wrapText="1"/>
    </xf>
    <xf numFmtId="0" fontId="5" fillId="12" borderId="21" xfId="0" applyFont="1" applyFill="1" applyBorder="1" applyAlignment="1">
      <alignment horizontal="center" vertical="center"/>
    </xf>
    <xf numFmtId="164" fontId="15" fillId="12" borderId="21" xfId="0" applyNumberFormat="1" applyFont="1" applyFill="1" applyBorder="1" applyAlignment="1">
      <alignment horizontal="center" vertical="center"/>
    </xf>
    <xf numFmtId="0" fontId="2" fillId="4" borderId="21" xfId="0" applyFont="1" applyFill="1" applyBorder="1" applyAlignment="1">
      <alignment horizontal="center" vertical="center"/>
    </xf>
    <xf numFmtId="0" fontId="5" fillId="4" borderId="21" xfId="0" applyFont="1" applyFill="1" applyBorder="1" applyAlignment="1">
      <alignment horizontal="center" vertical="center"/>
    </xf>
    <xf numFmtId="164" fontId="2" fillId="4" borderId="21" xfId="0" applyNumberFormat="1" applyFont="1" applyFill="1" applyBorder="1" applyAlignment="1">
      <alignment horizontal="center" vertical="center"/>
    </xf>
    <xf numFmtId="0" fontId="2" fillId="0" borderId="21" xfId="0" applyFont="1" applyBorder="1" applyAlignment="1">
      <alignment horizontal="left" vertical="center" wrapText="1"/>
    </xf>
    <xf numFmtId="0" fontId="2" fillId="0" borderId="21" xfId="0" applyFont="1" applyBorder="1" applyAlignment="1">
      <alignment horizontal="left" vertical="center"/>
    </xf>
    <xf numFmtId="0" fontId="5" fillId="0" borderId="21" xfId="0" applyFont="1" applyBorder="1" applyAlignment="1">
      <alignment horizontal="center"/>
    </xf>
    <xf numFmtId="0" fontId="2" fillId="0" borderId="21" xfId="0" applyFont="1" applyBorder="1" applyAlignment="1">
      <alignment horizontal="center" vertical="center" wrapText="1"/>
    </xf>
    <xf numFmtId="166" fontId="5" fillId="0" borderId="21" xfId="1" applyNumberFormat="1" applyFont="1" applyBorder="1" applyAlignment="1">
      <alignment horizontal="center" vertical="center"/>
    </xf>
    <xf numFmtId="0" fontId="9" fillId="0" borderId="21" xfId="0" applyFont="1" applyBorder="1" applyAlignment="1">
      <alignment horizontal="left" vertical="center"/>
    </xf>
    <xf numFmtId="166" fontId="9" fillId="0" borderId="21" xfId="1" applyNumberFormat="1" applyFont="1" applyBorder="1" applyAlignment="1">
      <alignment horizontal="center" vertical="center" textRotation="90"/>
    </xf>
    <xf numFmtId="0" fontId="2" fillId="4" borderId="21" xfId="0" applyFont="1" applyFill="1" applyBorder="1" applyAlignment="1">
      <alignment horizontal="left" vertical="center"/>
    </xf>
    <xf numFmtId="0" fontId="10" fillId="0" borderId="23" xfId="0" applyFont="1" applyBorder="1" applyAlignment="1">
      <alignment horizontal="center" vertical="center" textRotation="90"/>
    </xf>
    <xf numFmtId="0" fontId="12" fillId="0" borderId="23" xfId="0" applyFont="1" applyBorder="1" applyAlignment="1">
      <alignment vertical="center"/>
    </xf>
    <xf numFmtId="0" fontId="12" fillId="12" borderId="23" xfId="0" applyFont="1" applyFill="1" applyBorder="1" applyAlignment="1">
      <alignment vertical="center"/>
    </xf>
    <xf numFmtId="165" fontId="2" fillId="0" borderId="23" xfId="0" applyNumberFormat="1" applyFont="1" applyBorder="1" applyAlignment="1">
      <alignment horizontal="center" vertical="center"/>
    </xf>
    <xf numFmtId="0" fontId="12" fillId="0" borderId="23" xfId="0" applyFont="1" applyBorder="1" applyAlignment="1">
      <alignment vertical="center" wrapText="1"/>
    </xf>
    <xf numFmtId="0" fontId="12" fillId="0" borderId="23" xfId="0" applyFont="1" applyBorder="1" applyAlignment="1">
      <alignment wrapText="1"/>
    </xf>
    <xf numFmtId="0" fontId="12" fillId="12" borderId="23" xfId="0" applyFont="1" applyFill="1" applyBorder="1" applyAlignment="1">
      <alignment vertical="center" wrapText="1"/>
    </xf>
    <xf numFmtId="165" fontId="12" fillId="0" borderId="23" xfId="0" applyNumberFormat="1" applyFont="1" applyBorder="1" applyAlignment="1">
      <alignment wrapText="1"/>
    </xf>
    <xf numFmtId="165" fontId="2" fillId="0" borderId="23" xfId="0" applyNumberFormat="1" applyFont="1" applyBorder="1"/>
    <xf numFmtId="165" fontId="12" fillId="0" borderId="23" xfId="0" applyNumberFormat="1" applyFont="1" applyBorder="1"/>
    <xf numFmtId="164" fontId="2" fillId="0" borderId="23" xfId="0" applyNumberFormat="1" applyFont="1" applyBorder="1" applyAlignment="1">
      <alignment horizontal="center" vertical="center"/>
    </xf>
    <xf numFmtId="0" fontId="12" fillId="0" borderId="23" xfId="0" applyFont="1" applyBorder="1" applyAlignment="1">
      <alignment horizontal="center"/>
    </xf>
    <xf numFmtId="0" fontId="22" fillId="0" borderId="0" xfId="0" applyFont="1"/>
    <xf numFmtId="0" fontId="2" fillId="0" borderId="20" xfId="0" applyFont="1" applyBorder="1"/>
    <xf numFmtId="0" fontId="22" fillId="0" borderId="0" xfId="0" applyFont="1" applyAlignment="1">
      <alignment wrapText="1"/>
    </xf>
    <xf numFmtId="0" fontId="21" fillId="0" borderId="0" xfId="0" applyFont="1"/>
    <xf numFmtId="0" fontId="20" fillId="0" borderId="32" xfId="0" applyFont="1" applyBorder="1" applyAlignment="1">
      <alignment horizontal="center" vertical="center" wrapText="1"/>
    </xf>
    <xf numFmtId="0" fontId="20" fillId="0" borderId="34" xfId="0" applyFont="1" applyBorder="1" applyAlignment="1">
      <alignment horizontal="center" vertical="center" wrapText="1"/>
    </xf>
    <xf numFmtId="0" fontId="19" fillId="0" borderId="35" xfId="0" applyFont="1" applyBorder="1" applyAlignment="1">
      <alignment horizontal="center" vertical="top" wrapText="1"/>
    </xf>
    <xf numFmtId="164" fontId="21" fillId="0" borderId="36" xfId="0" applyNumberFormat="1" applyFont="1" applyBorder="1" applyAlignment="1">
      <alignment vertical="top" wrapText="1"/>
    </xf>
    <xf numFmtId="0" fontId="19" fillId="12" borderId="35" xfId="0" applyFont="1" applyFill="1" applyBorder="1" applyAlignment="1">
      <alignment horizontal="center" vertical="top" wrapText="1"/>
    </xf>
    <xf numFmtId="164" fontId="21" fillId="12" borderId="36" xfId="0" applyNumberFormat="1" applyFont="1" applyFill="1" applyBorder="1" applyAlignment="1">
      <alignment vertical="top" wrapText="1"/>
    </xf>
    <xf numFmtId="0" fontId="22" fillId="0" borderId="35" xfId="0" applyFont="1" applyBorder="1"/>
    <xf numFmtId="164" fontId="20" fillId="0" borderId="36" xfId="0" applyNumberFormat="1" applyFont="1" applyBorder="1" applyAlignment="1">
      <alignment wrapText="1"/>
    </xf>
    <xf numFmtId="0" fontId="22" fillId="0" borderId="35" xfId="0" applyFont="1" applyBorder="1" applyAlignment="1">
      <alignment horizontal="left"/>
    </xf>
    <xf numFmtId="0" fontId="20" fillId="0" borderId="36" xfId="0" applyFont="1" applyBorder="1" applyAlignment="1">
      <alignment wrapText="1"/>
    </xf>
    <xf numFmtId="0" fontId="22" fillId="0" borderId="37" xfId="0" applyFont="1" applyBorder="1"/>
    <xf numFmtId="164" fontId="20" fillId="0" borderId="38" xfId="0" applyNumberFormat="1" applyFont="1" applyBorder="1" applyAlignment="1">
      <alignment wrapText="1"/>
    </xf>
    <xf numFmtId="0" fontId="21" fillId="0" borderId="43" xfId="0" applyFont="1" applyBorder="1" applyAlignment="1">
      <alignment horizontal="center"/>
    </xf>
    <xf numFmtId="0" fontId="12" fillId="0" borderId="23" xfId="0" applyFont="1" applyBorder="1" applyAlignment="1">
      <alignment horizontal="left" vertical="center" wrapText="1"/>
    </xf>
    <xf numFmtId="1" fontId="5" fillId="0" borderId="21" xfId="0" applyNumberFormat="1" applyFont="1" applyBorder="1" applyAlignment="1">
      <alignment horizontal="center" vertical="center"/>
    </xf>
    <xf numFmtId="0" fontId="5" fillId="12" borderId="21" xfId="0" applyFont="1" applyFill="1" applyBorder="1" applyAlignment="1">
      <alignment horizontal="center" vertical="center" wrapText="1"/>
    </xf>
    <xf numFmtId="2" fontId="12" fillId="0" borderId="23" xfId="0" applyNumberFormat="1" applyFont="1" applyBorder="1" applyAlignment="1">
      <alignment horizontal="center"/>
    </xf>
    <xf numFmtId="1" fontId="2" fillId="4" borderId="21" xfId="0" applyNumberFormat="1" applyFont="1" applyFill="1" applyBorder="1" applyAlignment="1">
      <alignment horizontal="center" vertical="center"/>
    </xf>
    <xf numFmtId="168" fontId="2" fillId="4" borderId="21" xfId="0" applyNumberFormat="1" applyFont="1" applyFill="1" applyBorder="1" applyAlignment="1">
      <alignment horizontal="center" vertical="center"/>
    </xf>
    <xf numFmtId="0" fontId="9" fillId="4" borderId="21" xfId="0" applyFont="1" applyFill="1" applyBorder="1" applyAlignment="1">
      <alignment horizontal="center" vertical="center" textRotation="90" wrapText="1"/>
    </xf>
    <xf numFmtId="166" fontId="5" fillId="4" borderId="21" xfId="1" applyNumberFormat="1" applyFont="1" applyFill="1" applyBorder="1" applyAlignment="1">
      <alignment horizontal="center" vertical="center"/>
    </xf>
    <xf numFmtId="166" fontId="9" fillId="4" borderId="21" xfId="1" applyNumberFormat="1" applyFont="1" applyFill="1" applyBorder="1" applyAlignment="1">
      <alignment horizontal="center" vertical="center" textRotation="90" wrapText="1"/>
    </xf>
    <xf numFmtId="167" fontId="2" fillId="4" borderId="21" xfId="1" applyNumberFormat="1" applyFont="1" applyFill="1" applyBorder="1" applyAlignment="1">
      <alignment horizontal="center" vertical="center"/>
    </xf>
    <xf numFmtId="166" fontId="2" fillId="4" borderId="21" xfId="1" applyNumberFormat="1" applyFont="1" applyFill="1" applyBorder="1" applyAlignment="1">
      <alignment horizontal="center" vertical="center"/>
    </xf>
    <xf numFmtId="0" fontId="2" fillId="0" borderId="6" xfId="0" applyFont="1" applyBorder="1" applyAlignment="1">
      <alignment horizontal="center"/>
    </xf>
    <xf numFmtId="0" fontId="2" fillId="0" borderId="6" xfId="0" applyFont="1" applyBorder="1" applyAlignment="1">
      <alignment horizontal="center" vertical="center"/>
    </xf>
    <xf numFmtId="0" fontId="5" fillId="0" borderId="6" xfId="0" applyFont="1" applyBorder="1" applyAlignment="1">
      <alignment horizontal="center"/>
    </xf>
    <xf numFmtId="0" fontId="2" fillId="0" borderId="7" xfId="0" applyFont="1" applyBorder="1"/>
    <xf numFmtId="0" fontId="5" fillId="0" borderId="6" xfId="0" applyFont="1" applyBorder="1" applyAlignment="1">
      <alignment horizontal="center" vertical="center"/>
    </xf>
    <xf numFmtId="0" fontId="1" fillId="4" borderId="8" xfId="0" applyFont="1" applyFill="1" applyBorder="1" applyAlignment="1">
      <alignment horizontal="center" vertical="center" textRotation="90" wrapText="1"/>
    </xf>
    <xf numFmtId="0" fontId="2" fillId="4" borderId="6" xfId="0" applyFont="1" applyFill="1" applyBorder="1" applyAlignment="1">
      <alignment horizontal="center"/>
    </xf>
    <xf numFmtId="1" fontId="5" fillId="0" borderId="6" xfId="0" applyNumberFormat="1" applyFont="1" applyBorder="1" applyAlignment="1">
      <alignment horizontal="center"/>
    </xf>
    <xf numFmtId="1" fontId="5" fillId="0" borderId="0" xfId="0" applyNumberFormat="1" applyFont="1" applyAlignment="1">
      <alignment horizontal="center"/>
    </xf>
    <xf numFmtId="0" fontId="25" fillId="12" borderId="21" xfId="0" applyFont="1" applyFill="1" applyBorder="1" applyAlignment="1">
      <alignment horizontal="center" vertical="center" wrapText="1"/>
    </xf>
    <xf numFmtId="0" fontId="25" fillId="0" borderId="21" xfId="0" applyFont="1" applyBorder="1" applyAlignment="1">
      <alignment horizontal="center" vertical="center" wrapText="1"/>
    </xf>
    <xf numFmtId="0" fontId="15" fillId="0" borderId="21" xfId="0" applyFont="1" applyBorder="1" applyAlignment="1">
      <alignment horizontal="left" vertical="center" wrapText="1"/>
    </xf>
    <xf numFmtId="0" fontId="15" fillId="0" borderId="21" xfId="0" applyFont="1" applyBorder="1" applyAlignment="1">
      <alignment horizontal="left" vertical="center"/>
    </xf>
    <xf numFmtId="0" fontId="15" fillId="0" borderId="21" xfId="0" applyFont="1" applyBorder="1" applyAlignment="1">
      <alignment horizontal="center" vertical="center"/>
    </xf>
    <xf numFmtId="164" fontId="2" fillId="12" borderId="21" xfId="0" applyNumberFormat="1" applyFont="1" applyFill="1" applyBorder="1" applyAlignment="1">
      <alignment horizontal="center" vertical="center"/>
    </xf>
    <xf numFmtId="164" fontId="2" fillId="0" borderId="0" xfId="0" applyNumberFormat="1" applyFont="1"/>
    <xf numFmtId="165" fontId="2" fillId="0" borderId="0" xfId="0" applyNumberFormat="1" applyFont="1"/>
    <xf numFmtId="44" fontId="2" fillId="0" borderId="0" xfId="2" applyFont="1"/>
    <xf numFmtId="0" fontId="2" fillId="0" borderId="22" xfId="0" applyFont="1" applyBorder="1" applyAlignment="1">
      <alignment horizontal="center" vertical="center"/>
    </xf>
    <xf numFmtId="0" fontId="9" fillId="0" borderId="22" xfId="0" applyFont="1" applyBorder="1" applyAlignment="1">
      <alignment horizontal="center" vertical="center"/>
    </xf>
    <xf numFmtId="0" fontId="10" fillId="4" borderId="21" xfId="0" applyFont="1" applyFill="1" applyBorder="1" applyAlignment="1">
      <alignment horizontal="center" vertical="center" textRotation="90" wrapText="1"/>
    </xf>
    <xf numFmtId="0" fontId="26" fillId="0" borderId="21" xfId="0" applyFont="1" applyBorder="1" applyAlignment="1">
      <alignment horizontal="center" vertical="center"/>
    </xf>
    <xf numFmtId="0" fontId="15" fillId="4" borderId="21" xfId="0" applyFont="1" applyFill="1" applyBorder="1" applyAlignment="1">
      <alignment horizontal="center" vertical="center"/>
    </xf>
    <xf numFmtId="0" fontId="7" fillId="0" borderId="23" xfId="0" applyFont="1" applyBorder="1" applyAlignment="1">
      <alignment vertical="center"/>
    </xf>
    <xf numFmtId="164" fontId="12" fillId="0" borderId="25" xfId="0" applyNumberFormat="1" applyFont="1" applyBorder="1"/>
    <xf numFmtId="49" fontId="7" fillId="12" borderId="22" xfId="0" applyNumberFormat="1" applyFont="1" applyFill="1" applyBorder="1" applyAlignment="1">
      <alignment horizontal="center" vertical="center"/>
    </xf>
    <xf numFmtId="49" fontId="7" fillId="12" borderId="52" xfId="0" applyNumberFormat="1" applyFont="1" applyFill="1" applyBorder="1" applyAlignment="1">
      <alignment horizontal="center" vertical="center"/>
    </xf>
    <xf numFmtId="0" fontId="11" fillId="5" borderId="21" xfId="0" applyFont="1" applyFill="1" applyBorder="1" applyAlignment="1">
      <alignment horizontal="center" vertical="center"/>
    </xf>
    <xf numFmtId="0" fontId="11" fillId="5" borderId="23" xfId="0" applyFont="1" applyFill="1" applyBorder="1" applyAlignment="1">
      <alignment horizontal="center" vertical="center"/>
    </xf>
    <xf numFmtId="0" fontId="11" fillId="11" borderId="21" xfId="0" applyFont="1" applyFill="1" applyBorder="1" applyAlignment="1">
      <alignment horizontal="center" vertical="center"/>
    </xf>
    <xf numFmtId="0" fontId="11" fillId="11" borderId="23" xfId="0" applyFont="1" applyFill="1" applyBorder="1" applyAlignment="1">
      <alignment horizontal="center" vertical="center"/>
    </xf>
    <xf numFmtId="0" fontId="5" fillId="5" borderId="21" xfId="0" applyFont="1" applyFill="1" applyBorder="1" applyAlignment="1">
      <alignment horizontal="center"/>
    </xf>
    <xf numFmtId="164" fontId="5" fillId="0" borderId="21" xfId="0" applyNumberFormat="1" applyFont="1" applyBorder="1" applyAlignment="1">
      <alignment horizontal="center" vertical="center"/>
    </xf>
    <xf numFmtId="0" fontId="13" fillId="10" borderId="21" xfId="0" applyFont="1" applyFill="1" applyBorder="1" applyAlignment="1">
      <alignment horizontal="center" vertical="center"/>
    </xf>
    <xf numFmtId="0" fontId="13" fillId="10" borderId="23" xfId="0" applyFont="1" applyFill="1" applyBorder="1" applyAlignment="1">
      <alignment horizontal="center" vertical="center"/>
    </xf>
    <xf numFmtId="164" fontId="5" fillId="0" borderId="21" xfId="0" applyNumberFormat="1" applyFont="1" applyBorder="1" applyAlignment="1">
      <alignment horizontal="center"/>
    </xf>
    <xf numFmtId="0" fontId="13" fillId="8" borderId="21" xfId="0" applyFont="1" applyFill="1" applyBorder="1" applyAlignment="1">
      <alignment horizontal="center" vertical="center"/>
    </xf>
    <xf numFmtId="0" fontId="13" fillId="8" borderId="23" xfId="0" applyFont="1" applyFill="1" applyBorder="1" applyAlignment="1">
      <alignment horizontal="center" vertical="center"/>
    </xf>
    <xf numFmtId="166" fontId="2" fillId="4" borderId="22" xfId="1" applyNumberFormat="1" applyFont="1" applyFill="1" applyBorder="1" applyAlignment="1">
      <alignment horizontal="center" vertical="center"/>
    </xf>
    <xf numFmtId="166" fontId="2" fillId="4" borderId="52" xfId="1" applyNumberFormat="1" applyFont="1" applyFill="1" applyBorder="1" applyAlignment="1">
      <alignment horizontal="center" vertical="center"/>
    </xf>
    <xf numFmtId="0" fontId="13" fillId="9" borderId="21" xfId="0" applyFont="1" applyFill="1" applyBorder="1" applyAlignment="1">
      <alignment horizontal="center" vertical="center"/>
    </xf>
    <xf numFmtId="0" fontId="13" fillId="9" borderId="23" xfId="0" applyFont="1" applyFill="1" applyBorder="1" applyAlignment="1">
      <alignment horizontal="center" vertical="center"/>
    </xf>
    <xf numFmtId="0" fontId="13" fillId="7" borderId="21" xfId="0" applyFont="1" applyFill="1" applyBorder="1" applyAlignment="1">
      <alignment horizontal="center" vertical="center"/>
    </xf>
    <xf numFmtId="0" fontId="13" fillId="7" borderId="23" xfId="0" applyFont="1" applyFill="1" applyBorder="1" applyAlignment="1">
      <alignment horizontal="center" vertical="center"/>
    </xf>
    <xf numFmtId="0" fontId="9" fillId="4" borderId="22" xfId="0" applyFont="1" applyFill="1" applyBorder="1" applyAlignment="1">
      <alignment horizontal="center" vertical="center"/>
    </xf>
    <xf numFmtId="0" fontId="9" fillId="4" borderId="12" xfId="0" applyFont="1" applyFill="1" applyBorder="1" applyAlignment="1">
      <alignment horizontal="center" vertical="center"/>
    </xf>
    <xf numFmtId="0" fontId="9" fillId="4" borderId="52" xfId="0" applyFont="1" applyFill="1" applyBorder="1" applyAlignment="1">
      <alignment horizontal="center" vertical="center"/>
    </xf>
    <xf numFmtId="164" fontId="16" fillId="3" borderId="21" xfId="0" applyNumberFormat="1" applyFont="1" applyFill="1" applyBorder="1" applyAlignment="1">
      <alignment horizontal="center" vertical="center"/>
    </xf>
    <xf numFmtId="164" fontId="16" fillId="3" borderId="23" xfId="0" applyNumberFormat="1" applyFont="1" applyFill="1" applyBorder="1" applyAlignment="1">
      <alignment horizontal="center" vertical="center"/>
    </xf>
    <xf numFmtId="0" fontId="9" fillId="0" borderId="22" xfId="0" applyFont="1" applyBorder="1" applyAlignment="1">
      <alignment horizontal="center" vertical="center"/>
    </xf>
    <xf numFmtId="0" fontId="9" fillId="0" borderId="12" xfId="0" applyFont="1" applyBorder="1" applyAlignment="1">
      <alignment horizontal="center" vertical="center"/>
    </xf>
    <xf numFmtId="0" fontId="9" fillId="0" borderId="52"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11" xfId="0" applyFont="1" applyBorder="1" applyAlignment="1">
      <alignment horizontal="center" vertical="center"/>
    </xf>
    <xf numFmtId="0" fontId="2" fillId="0" borderId="30" xfId="0" applyFont="1" applyBorder="1" applyAlignment="1">
      <alignment horizontal="center" vertical="center"/>
    </xf>
    <xf numFmtId="0" fontId="5" fillId="6" borderId="21" xfId="0" applyFont="1" applyFill="1" applyBorder="1" applyAlignment="1">
      <alignment horizontal="center" vertical="center"/>
    </xf>
    <xf numFmtId="0" fontId="2" fillId="0" borderId="22" xfId="0" applyFont="1" applyBorder="1" applyAlignment="1">
      <alignment horizontal="center" vertical="center"/>
    </xf>
    <xf numFmtId="0" fontId="2" fillId="0" borderId="12" xfId="0" applyFont="1" applyBorder="1" applyAlignment="1">
      <alignment horizontal="center" vertical="center"/>
    </xf>
    <xf numFmtId="0" fontId="2" fillId="0" borderId="31" xfId="0" applyFont="1" applyBorder="1" applyAlignment="1">
      <alignment horizontal="center" vertical="center"/>
    </xf>
    <xf numFmtId="0" fontId="5" fillId="6" borderId="24" xfId="0" applyFont="1" applyFill="1" applyBorder="1" applyAlignment="1">
      <alignment horizontal="center" vertical="center"/>
    </xf>
    <xf numFmtId="164" fontId="5" fillId="0" borderId="24" xfId="0" applyNumberFormat="1" applyFont="1" applyBorder="1" applyAlignment="1">
      <alignment horizontal="center"/>
    </xf>
    <xf numFmtId="0" fontId="5" fillId="0" borderId="24" xfId="0" applyFont="1" applyBorder="1" applyAlignment="1">
      <alignment horizontal="center"/>
    </xf>
    <xf numFmtId="0" fontId="12" fillId="0" borderId="23" xfId="0" applyFont="1" applyBorder="1" applyAlignment="1">
      <alignment horizontal="left" vertical="center" wrapText="1"/>
    </xf>
    <xf numFmtId="0" fontId="8" fillId="2" borderId="53" xfId="0" applyFont="1" applyFill="1" applyBorder="1" applyAlignment="1">
      <alignment horizontal="center" vertical="center"/>
    </xf>
    <xf numFmtId="0" fontId="8" fillId="2" borderId="54" xfId="0" applyFont="1" applyFill="1" applyBorder="1" applyAlignment="1">
      <alignment horizontal="center" vertical="center"/>
    </xf>
    <xf numFmtId="164" fontId="16" fillId="6" borderId="21" xfId="0" applyNumberFormat="1" applyFont="1" applyFill="1" applyBorder="1" applyAlignment="1">
      <alignment horizontal="center" vertical="center"/>
    </xf>
    <xf numFmtId="164" fontId="16" fillId="6" borderId="23" xfId="0" applyNumberFormat="1" applyFont="1" applyFill="1" applyBorder="1" applyAlignment="1">
      <alignment horizontal="center" vertical="center"/>
    </xf>
    <xf numFmtId="0" fontId="21" fillId="0" borderId="1" xfId="0" applyFont="1" applyBorder="1" applyAlignment="1">
      <alignment horizontal="center" vertical="top" wrapText="1"/>
    </xf>
    <xf numFmtId="0" fontId="21" fillId="0" borderId="2" xfId="0" applyFont="1" applyBorder="1" applyAlignment="1">
      <alignment horizontal="center" vertical="top" wrapText="1"/>
    </xf>
    <xf numFmtId="0" fontId="21" fillId="0" borderId="3" xfId="0" applyFont="1" applyBorder="1" applyAlignment="1">
      <alignment horizontal="center" vertical="top" wrapText="1"/>
    </xf>
    <xf numFmtId="0" fontId="17" fillId="0" borderId="0" xfId="0" applyFont="1" applyAlignment="1">
      <alignment horizontal="center" vertical="center"/>
    </xf>
    <xf numFmtId="0" fontId="18" fillId="0" borderId="49" xfId="0" applyFont="1" applyBorder="1" applyAlignment="1">
      <alignment horizontal="center" vertical="center"/>
    </xf>
    <xf numFmtId="0" fontId="18" fillId="0" borderId="50" xfId="0" applyFont="1" applyBorder="1" applyAlignment="1">
      <alignment horizontal="center" vertical="center"/>
    </xf>
    <xf numFmtId="0" fontId="24" fillId="0" borderId="11" xfId="0" applyFont="1" applyBorder="1" applyAlignment="1">
      <alignment horizontal="center" vertical="center" wrapText="1"/>
    </xf>
    <xf numFmtId="0" fontId="24" fillId="0" borderId="11" xfId="0" applyFont="1" applyBorder="1" applyAlignment="1">
      <alignment horizontal="center" vertical="center"/>
    </xf>
    <xf numFmtId="0" fontId="18" fillId="0" borderId="41" xfId="0" applyFont="1" applyBorder="1" applyAlignment="1">
      <alignment horizontal="center" vertical="center"/>
    </xf>
    <xf numFmtId="0" fontId="18" fillId="0" borderId="51" xfId="0" applyFont="1" applyBorder="1" applyAlignment="1">
      <alignment horizontal="center" vertical="center"/>
    </xf>
    <xf numFmtId="0" fontId="19" fillId="0" borderId="12" xfId="0" applyFont="1" applyBorder="1" applyAlignment="1">
      <alignment horizontal="center"/>
    </xf>
    <xf numFmtId="0" fontId="18" fillId="0" borderId="41" xfId="0" applyFont="1" applyBorder="1" applyAlignment="1">
      <alignment horizontal="center" vertical="center" wrapText="1"/>
    </xf>
    <xf numFmtId="0" fontId="18" fillId="0" borderId="51"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8" xfId="0" applyFont="1" applyBorder="1" applyAlignment="1">
      <alignment horizontal="center" vertical="center" wrapText="1"/>
    </xf>
    <xf numFmtId="0" fontId="19" fillId="0" borderId="27" xfId="0" applyFont="1" applyBorder="1" applyAlignment="1">
      <alignment horizontal="center"/>
    </xf>
    <xf numFmtId="0" fontId="20" fillId="0" borderId="33" xfId="0" applyFont="1" applyBorder="1" applyAlignment="1">
      <alignment horizontal="center" vertical="center" wrapText="1"/>
    </xf>
    <xf numFmtId="0" fontId="21" fillId="0" borderId="4" xfId="0" applyFont="1" applyBorder="1" applyAlignment="1">
      <alignment horizontal="center" vertical="top" wrapText="1"/>
    </xf>
    <xf numFmtId="0" fontId="18" fillId="0" borderId="39" xfId="0" applyFont="1" applyBorder="1" applyAlignment="1">
      <alignment horizontal="right"/>
    </xf>
    <xf numFmtId="0" fontId="18" fillId="0" borderId="16" xfId="0" applyFont="1" applyBorder="1" applyAlignment="1">
      <alignment horizontal="right"/>
    </xf>
    <xf numFmtId="0" fontId="21" fillId="0" borderId="17" xfId="0" applyFont="1" applyBorder="1" applyAlignment="1">
      <alignment horizontal="center" wrapText="1"/>
    </xf>
    <xf numFmtId="0" fontId="21" fillId="0" borderId="40" xfId="0" applyFont="1" applyBorder="1" applyAlignment="1">
      <alignment horizontal="center" wrapText="1"/>
    </xf>
    <xf numFmtId="0" fontId="21" fillId="12" borderId="1" xfId="0" applyFont="1" applyFill="1" applyBorder="1" applyAlignment="1">
      <alignment horizontal="center" vertical="top" wrapText="1"/>
    </xf>
    <xf numFmtId="0" fontId="21" fillId="12" borderId="2" xfId="0" applyFont="1" applyFill="1" applyBorder="1" applyAlignment="1">
      <alignment horizontal="center" vertical="top" wrapText="1"/>
    </xf>
    <xf numFmtId="0" fontId="21" fillId="12" borderId="3" xfId="0" applyFont="1" applyFill="1" applyBorder="1" applyAlignment="1">
      <alignment horizontal="center" vertical="top" wrapText="1"/>
    </xf>
    <xf numFmtId="0" fontId="20" fillId="0" borderId="1" xfId="0" applyFont="1" applyBorder="1" applyAlignment="1">
      <alignment horizontal="right" wrapText="1"/>
    </xf>
    <xf numFmtId="0" fontId="20" fillId="0" borderId="2" xfId="0" applyFont="1" applyBorder="1" applyAlignment="1">
      <alignment horizontal="right" wrapText="1"/>
    </xf>
    <xf numFmtId="0" fontId="20" fillId="0" borderId="3" xfId="0" applyFont="1" applyBorder="1" applyAlignment="1">
      <alignment horizontal="right" wrapText="1"/>
    </xf>
    <xf numFmtId="0" fontId="20" fillId="0" borderId="13" xfId="0" applyFont="1" applyBorder="1" applyAlignment="1">
      <alignment horizontal="right" wrapText="1"/>
    </xf>
    <xf numFmtId="0" fontId="20" fillId="0" borderId="14" xfId="0" applyFont="1" applyBorder="1" applyAlignment="1">
      <alignment horizontal="right" wrapText="1"/>
    </xf>
    <xf numFmtId="0" fontId="20" fillId="0" borderId="15" xfId="0" applyFont="1" applyBorder="1" applyAlignment="1">
      <alignment horizontal="right" wrapText="1"/>
    </xf>
    <xf numFmtId="0" fontId="18" fillId="0" borderId="41" xfId="0" applyFont="1" applyBorder="1" applyAlignment="1">
      <alignment horizontal="right" wrapText="1"/>
    </xf>
    <xf numFmtId="0" fontId="18" fillId="0" borderId="0" xfId="0" applyFont="1" applyAlignment="1">
      <alignment horizontal="right" wrapText="1"/>
    </xf>
    <xf numFmtId="0" fontId="21" fillId="0" borderId="18" xfId="0" applyFont="1" applyBorder="1" applyAlignment="1">
      <alignment horizontal="center"/>
    </xf>
    <xf numFmtId="0" fontId="21" fillId="0" borderId="42" xfId="0" applyFont="1" applyBorder="1" applyAlignment="1">
      <alignment horizontal="center"/>
    </xf>
    <xf numFmtId="0" fontId="18" fillId="0" borderId="41" xfId="0" applyFont="1" applyBorder="1" applyAlignment="1">
      <alignment horizontal="right"/>
    </xf>
    <xf numFmtId="0" fontId="18" fillId="0" borderId="0" xfId="0" applyFont="1" applyAlignment="1">
      <alignment horizontal="right"/>
    </xf>
    <xf numFmtId="0" fontId="21" fillId="0" borderId="19" xfId="0" applyFont="1" applyBorder="1" applyAlignment="1">
      <alignment horizontal="center"/>
    </xf>
    <xf numFmtId="0" fontId="21" fillId="0" borderId="43" xfId="0" applyFont="1" applyBorder="1" applyAlignment="1">
      <alignment horizontal="center"/>
    </xf>
    <xf numFmtId="0" fontId="18" fillId="0" borderId="41" xfId="0" applyFont="1" applyBorder="1" applyAlignment="1">
      <alignment horizontal="right" vertical="top" wrapText="1"/>
    </xf>
    <xf numFmtId="0" fontId="18" fillId="0" borderId="0" xfId="0" applyFont="1" applyAlignment="1">
      <alignment horizontal="right" vertical="top" wrapText="1"/>
    </xf>
    <xf numFmtId="0" fontId="21" fillId="0" borderId="4" xfId="0" applyFont="1" applyBorder="1" applyAlignment="1">
      <alignment horizontal="center"/>
    </xf>
    <xf numFmtId="0" fontId="22" fillId="0" borderId="44" xfId="0" applyFont="1" applyBorder="1" applyAlignment="1">
      <alignment horizontal="center"/>
    </xf>
    <xf numFmtId="0" fontId="22" fillId="0" borderId="5" xfId="0" applyFont="1" applyBorder="1" applyAlignment="1">
      <alignment horizontal="center"/>
    </xf>
    <xf numFmtId="0" fontId="22" fillId="0" borderId="45" xfId="0" applyFont="1" applyBorder="1" applyAlignment="1">
      <alignment horizontal="center"/>
    </xf>
    <xf numFmtId="0" fontId="23" fillId="0" borderId="46" xfId="0" applyFont="1" applyBorder="1" applyAlignment="1">
      <alignment horizontal="center" vertical="center" wrapText="1"/>
    </xf>
    <xf numFmtId="0" fontId="23" fillId="0" borderId="47" xfId="0" applyFont="1" applyBorder="1" applyAlignment="1">
      <alignment horizontal="center" vertical="center" wrapText="1"/>
    </xf>
    <xf numFmtId="0" fontId="23" fillId="0" borderId="48" xfId="0" applyFont="1" applyBorder="1" applyAlignment="1">
      <alignment horizontal="center" vertical="center" wrapText="1"/>
    </xf>
    <xf numFmtId="0" fontId="22" fillId="0" borderId="0" xfId="0" applyFont="1" applyAlignment="1">
      <alignment horizontal="left" wrapText="1"/>
    </xf>
    <xf numFmtId="0" fontId="2" fillId="0" borderId="6" xfId="0" applyFont="1" applyBorder="1" applyAlignment="1">
      <alignment horizont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678181</xdr:colOff>
      <xdr:row>28</xdr:row>
      <xdr:rowOff>175365</xdr:rowOff>
    </xdr:from>
    <xdr:to>
      <xdr:col>6</xdr:col>
      <xdr:colOff>1744980</xdr:colOff>
      <xdr:row>34</xdr:row>
      <xdr:rowOff>0</xdr:rowOff>
    </xdr:to>
    <xdr:pic>
      <xdr:nvPicPr>
        <xdr:cNvPr id="2" name="Image 2">
          <a:extLst>
            <a:ext uri="{FF2B5EF4-FFF2-40B4-BE49-F238E27FC236}">
              <a16:creationId xmlns:a16="http://schemas.microsoft.com/office/drawing/2014/main" id="{1A36A8F7-07BC-471D-A0A4-CC8561C422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41231" y="6519015"/>
          <a:ext cx="1066799" cy="967635"/>
        </a:xfrm>
        <a:prstGeom prst="rect">
          <a:avLst/>
        </a:prstGeom>
        <a:ln w="6350">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4"/>
  <sheetViews>
    <sheetView topLeftCell="B17" workbookViewId="0">
      <selection activeCell="C24" sqref="C24:F24"/>
    </sheetView>
  </sheetViews>
  <sheetFormatPr defaultColWidth="8.88671875" defaultRowHeight="14.4" x14ac:dyDescent="0.3"/>
  <cols>
    <col min="1" max="2" width="23.88671875" style="2" customWidth="1"/>
    <col min="3" max="3" width="24.33203125" style="2" customWidth="1"/>
    <col min="4" max="4" width="32" style="2" customWidth="1"/>
    <col min="5" max="5" width="17.33203125" style="2" customWidth="1"/>
    <col min="6" max="6" width="16.109375" style="2" customWidth="1"/>
    <col min="7" max="7" width="26.33203125" style="2" customWidth="1"/>
    <col min="8" max="8" width="24" style="2" customWidth="1"/>
    <col min="9" max="10" width="8.88671875" style="2"/>
    <col min="11" max="11" width="37.88671875" style="2" customWidth="1"/>
    <col min="12" max="12" width="18.88671875" style="2" customWidth="1"/>
    <col min="13" max="16384" width="8.88671875" style="2"/>
  </cols>
  <sheetData>
    <row r="1" spans="1:7" ht="18.600000000000001" thickBot="1" x14ac:dyDescent="0.35">
      <c r="A1" s="1" t="s">
        <v>191</v>
      </c>
      <c r="B1" s="1" t="s">
        <v>264</v>
      </c>
      <c r="C1" s="139" t="s">
        <v>146</v>
      </c>
      <c r="D1" s="139"/>
      <c r="E1" s="139"/>
      <c r="F1" s="139"/>
      <c r="G1" s="139"/>
    </row>
    <row r="2" spans="1:7" ht="20.399999999999999" customHeight="1" thickTop="1" x14ac:dyDescent="0.3">
      <c r="C2" s="140" t="s">
        <v>147</v>
      </c>
      <c r="D2" s="141"/>
      <c r="E2" s="142" t="s">
        <v>181</v>
      </c>
      <c r="F2" s="143"/>
      <c r="G2" s="143"/>
    </row>
    <row r="3" spans="1:7" x14ac:dyDescent="0.3">
      <c r="C3" s="144" t="s">
        <v>148</v>
      </c>
      <c r="D3" s="145"/>
      <c r="E3" s="146"/>
      <c r="F3" s="146"/>
      <c r="G3" s="146"/>
    </row>
    <row r="4" spans="1:7" x14ac:dyDescent="0.3">
      <c r="C4" s="147" t="s">
        <v>149</v>
      </c>
      <c r="D4" s="148"/>
      <c r="E4" s="146"/>
      <c r="F4" s="146"/>
      <c r="G4" s="146"/>
    </row>
    <row r="5" spans="1:7" ht="15" thickBot="1" x14ac:dyDescent="0.35">
      <c r="C5" s="149" t="s">
        <v>150</v>
      </c>
      <c r="D5" s="150"/>
      <c r="E5" s="151"/>
      <c r="F5" s="151"/>
      <c r="G5" s="151"/>
    </row>
    <row r="6" spans="1:7" ht="24.6" thickTop="1" x14ac:dyDescent="0.3">
      <c r="C6" s="42" t="s">
        <v>151</v>
      </c>
      <c r="D6" s="152" t="s">
        <v>233</v>
      </c>
      <c r="E6" s="152"/>
      <c r="F6" s="152"/>
      <c r="G6" s="43" t="s">
        <v>152</v>
      </c>
    </row>
    <row r="7" spans="1:7" x14ac:dyDescent="0.3">
      <c r="C7" s="44">
        <v>1</v>
      </c>
      <c r="D7" s="153" t="s">
        <v>153</v>
      </c>
      <c r="E7" s="153"/>
      <c r="F7" s="153"/>
      <c r="G7" s="45">
        <f>B.Noy_UPL!J25</f>
        <v>0</v>
      </c>
    </row>
    <row r="8" spans="1:7" x14ac:dyDescent="0.3">
      <c r="C8" s="44">
        <v>2</v>
      </c>
      <c r="D8" s="136" t="s">
        <v>167</v>
      </c>
      <c r="E8" s="137"/>
      <c r="F8" s="138"/>
      <c r="G8" s="45">
        <f>B.Noy_UPL!J34</f>
        <v>0</v>
      </c>
    </row>
    <row r="9" spans="1:7" x14ac:dyDescent="0.3">
      <c r="C9" s="44">
        <v>3</v>
      </c>
      <c r="D9" s="136" t="s">
        <v>168</v>
      </c>
      <c r="E9" s="137"/>
      <c r="F9" s="138"/>
      <c r="G9" s="45">
        <f>B.Noy_UPL!J61</f>
        <v>0</v>
      </c>
    </row>
    <row r="10" spans="1:7" x14ac:dyDescent="0.3">
      <c r="C10" s="44">
        <v>4</v>
      </c>
      <c r="D10" s="136" t="s">
        <v>169</v>
      </c>
      <c r="E10" s="137"/>
      <c r="F10" s="138"/>
      <c r="G10" s="45">
        <f>B.Noy_UPL!J87</f>
        <v>0</v>
      </c>
    </row>
    <row r="11" spans="1:7" x14ac:dyDescent="0.3">
      <c r="C11" s="44">
        <v>5</v>
      </c>
      <c r="D11" s="136" t="s">
        <v>170</v>
      </c>
      <c r="E11" s="137"/>
      <c r="F11" s="138"/>
      <c r="G11" s="45">
        <f>B.Noy_UPL!K92+B.Noy_UPL!K93</f>
        <v>0</v>
      </c>
    </row>
    <row r="12" spans="1:7" x14ac:dyDescent="0.3">
      <c r="C12" s="46" t="s">
        <v>175</v>
      </c>
      <c r="D12" s="158" t="s">
        <v>176</v>
      </c>
      <c r="E12" s="159"/>
      <c r="F12" s="160"/>
      <c r="G12" s="47">
        <f>B.Noy_UPL!K91</f>
        <v>0</v>
      </c>
    </row>
    <row r="13" spans="1:7" x14ac:dyDescent="0.3">
      <c r="C13" s="44">
        <v>6</v>
      </c>
      <c r="D13" s="136" t="s">
        <v>171</v>
      </c>
      <c r="E13" s="137"/>
      <c r="F13" s="138"/>
      <c r="G13" s="45">
        <f>B.Noy_UPL!J110</f>
        <v>0</v>
      </c>
    </row>
    <row r="14" spans="1:7" x14ac:dyDescent="0.3">
      <c r="C14" s="44">
        <v>7</v>
      </c>
      <c r="D14" s="136" t="s">
        <v>172</v>
      </c>
      <c r="E14" s="137"/>
      <c r="F14" s="138"/>
      <c r="G14" s="45">
        <f>B.Noy_UPL!J126</f>
        <v>0</v>
      </c>
    </row>
    <row r="15" spans="1:7" x14ac:dyDescent="0.3">
      <c r="C15" s="44">
        <v>8</v>
      </c>
      <c r="D15" s="136" t="s">
        <v>173</v>
      </c>
      <c r="E15" s="137"/>
      <c r="F15" s="138"/>
      <c r="G15" s="45">
        <f>B.Noy_UPL!J149</f>
        <v>0</v>
      </c>
    </row>
    <row r="16" spans="1:7" x14ac:dyDescent="0.3">
      <c r="C16" s="44">
        <v>9</v>
      </c>
      <c r="D16" s="136" t="s">
        <v>154</v>
      </c>
      <c r="E16" s="137"/>
      <c r="F16" s="138"/>
      <c r="G16" s="45">
        <f>B.Noy_UPL!J155</f>
        <v>0</v>
      </c>
    </row>
    <row r="17" spans="3:12" x14ac:dyDescent="0.3">
      <c r="C17" s="48"/>
      <c r="D17" s="161" t="s">
        <v>155</v>
      </c>
      <c r="E17" s="162"/>
      <c r="F17" s="163"/>
      <c r="G17" s="49">
        <f>SUM(G7:G16)</f>
        <v>0</v>
      </c>
    </row>
    <row r="18" spans="3:12" x14ac:dyDescent="0.3">
      <c r="C18" s="50"/>
      <c r="D18" s="161" t="s">
        <v>156</v>
      </c>
      <c r="E18" s="162"/>
      <c r="F18" s="163"/>
      <c r="G18" s="51"/>
    </row>
    <row r="19" spans="3:12" ht="15" thickBot="1" x14ac:dyDescent="0.35">
      <c r="C19" s="52"/>
      <c r="D19" s="164" t="s">
        <v>157</v>
      </c>
      <c r="E19" s="165"/>
      <c r="F19" s="166"/>
      <c r="G19" s="53">
        <f>G17-G18</f>
        <v>0</v>
      </c>
      <c r="K19" s="81"/>
      <c r="L19" s="82"/>
    </row>
    <row r="20" spans="3:12" x14ac:dyDescent="0.3">
      <c r="C20" s="154" t="s">
        <v>158</v>
      </c>
      <c r="D20" s="155"/>
      <c r="E20" s="155"/>
      <c r="F20" s="156"/>
      <c r="G20" s="157"/>
      <c r="K20" s="83"/>
      <c r="L20" s="82"/>
    </row>
    <row r="21" spans="3:12" x14ac:dyDescent="0.3">
      <c r="C21" s="167" t="s">
        <v>159</v>
      </c>
      <c r="D21" s="168"/>
      <c r="E21" s="169"/>
      <c r="F21" s="169"/>
      <c r="G21" s="170"/>
    </row>
    <row r="22" spans="3:12" x14ac:dyDescent="0.3">
      <c r="C22" s="171" t="s">
        <v>160</v>
      </c>
      <c r="D22" s="172"/>
      <c r="E22" s="173"/>
      <c r="F22" s="173"/>
      <c r="G22" s="174"/>
      <c r="L22" s="82"/>
    </row>
    <row r="23" spans="3:12" x14ac:dyDescent="0.3">
      <c r="C23" s="175" t="s">
        <v>161</v>
      </c>
      <c r="D23" s="176"/>
      <c r="E23" s="169"/>
      <c r="F23" s="169"/>
      <c r="G23" s="170"/>
    </row>
    <row r="24" spans="3:12" x14ac:dyDescent="0.3">
      <c r="C24" s="171" t="s">
        <v>162</v>
      </c>
      <c r="D24" s="172"/>
      <c r="E24" s="172"/>
      <c r="F24" s="172"/>
      <c r="G24" s="54"/>
    </row>
    <row r="25" spans="3:12" x14ac:dyDescent="0.3">
      <c r="C25" s="171" t="s">
        <v>163</v>
      </c>
      <c r="D25" s="172"/>
      <c r="E25" s="169"/>
      <c r="F25" s="169"/>
      <c r="G25" s="170"/>
    </row>
    <row r="26" spans="3:12" x14ac:dyDescent="0.3">
      <c r="C26" s="178" t="s">
        <v>164</v>
      </c>
      <c r="D26" s="179"/>
      <c r="E26" s="179"/>
      <c r="F26" s="179"/>
      <c r="G26" s="180"/>
    </row>
    <row r="27" spans="3:12" ht="58.2" customHeight="1" thickBot="1" x14ac:dyDescent="0.35">
      <c r="C27" s="181" t="s">
        <v>165</v>
      </c>
      <c r="D27" s="182"/>
      <c r="E27" s="182"/>
      <c r="F27" s="182"/>
      <c r="G27" s="183"/>
    </row>
    <row r="28" spans="3:12" ht="15" thickTop="1" x14ac:dyDescent="0.3">
      <c r="C28" s="38" t="s">
        <v>174</v>
      </c>
      <c r="D28" s="39" t="s">
        <v>239</v>
      </c>
      <c r="E28" s="38"/>
      <c r="F28" s="38"/>
      <c r="G28" s="40"/>
    </row>
    <row r="29" spans="3:12" x14ac:dyDescent="0.3">
      <c r="C29" s="184" t="s">
        <v>166</v>
      </c>
      <c r="D29" s="184"/>
      <c r="E29" s="40"/>
      <c r="G29" s="40"/>
    </row>
    <row r="30" spans="3:12" x14ac:dyDescent="0.3">
      <c r="C30" s="177"/>
      <c r="D30" s="177"/>
      <c r="E30" s="41"/>
    </row>
    <row r="31" spans="3:12" x14ac:dyDescent="0.3">
      <c r="C31" s="177"/>
      <c r="D31" s="177"/>
      <c r="E31" s="41"/>
    </row>
    <row r="32" spans="3:12" x14ac:dyDescent="0.3">
      <c r="C32" s="177"/>
      <c r="D32" s="177"/>
      <c r="E32" s="41"/>
    </row>
    <row r="33" spans="3:5" x14ac:dyDescent="0.3">
      <c r="C33" s="177"/>
      <c r="D33" s="177"/>
      <c r="E33" s="41"/>
    </row>
    <row r="34" spans="3:5" x14ac:dyDescent="0.3">
      <c r="C34" s="177"/>
      <c r="D34" s="177"/>
    </row>
  </sheetData>
  <mergeCells count="38">
    <mergeCell ref="C30:D34"/>
    <mergeCell ref="C24:F24"/>
    <mergeCell ref="C25:D25"/>
    <mergeCell ref="E25:G25"/>
    <mergeCell ref="C26:G26"/>
    <mergeCell ref="C27:G27"/>
    <mergeCell ref="C29:D29"/>
    <mergeCell ref="C21:D21"/>
    <mergeCell ref="E21:G21"/>
    <mergeCell ref="C22:D22"/>
    <mergeCell ref="E22:G22"/>
    <mergeCell ref="C23:D23"/>
    <mergeCell ref="E23:G23"/>
    <mergeCell ref="C20:E20"/>
    <mergeCell ref="F20:G20"/>
    <mergeCell ref="D10:F10"/>
    <mergeCell ref="D11:F11"/>
    <mergeCell ref="D12:F12"/>
    <mergeCell ref="D13:F13"/>
    <mergeCell ref="D14:F14"/>
    <mergeCell ref="D15:F15"/>
    <mergeCell ref="D16:F16"/>
    <mergeCell ref="D17:F17"/>
    <mergeCell ref="D18:F18"/>
    <mergeCell ref="D19:F19"/>
    <mergeCell ref="D9:F9"/>
    <mergeCell ref="C1:G1"/>
    <mergeCell ref="C2:D2"/>
    <mergeCell ref="E2:G2"/>
    <mergeCell ref="C3:D3"/>
    <mergeCell ref="E3:G3"/>
    <mergeCell ref="C4:D4"/>
    <mergeCell ref="E4:G4"/>
    <mergeCell ref="C5:D5"/>
    <mergeCell ref="E5:G5"/>
    <mergeCell ref="D6:F6"/>
    <mergeCell ref="D7:F7"/>
    <mergeCell ref="D8:F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63"/>
  <sheetViews>
    <sheetView topLeftCell="A8" zoomScale="70" zoomScaleNormal="70" workbookViewId="0">
      <selection activeCell="A3" sqref="A3:L4"/>
    </sheetView>
  </sheetViews>
  <sheetFormatPr defaultRowHeight="14.4" x14ac:dyDescent="0.3"/>
  <cols>
    <col min="1" max="1" width="87" customWidth="1"/>
    <col min="2" max="2" width="59" customWidth="1"/>
    <col min="3" max="4" width="14.44140625" customWidth="1"/>
    <col min="6" max="6" width="11" customWidth="1"/>
    <col min="7" max="7" width="12.109375" customWidth="1"/>
    <col min="8" max="8" width="12.77734375" customWidth="1"/>
    <col min="9" max="9" width="12.88671875" customWidth="1"/>
    <col min="10" max="10" width="30.6640625" customWidth="1"/>
    <col min="11" max="11" width="26.6640625" customWidth="1"/>
    <col min="12" max="12" width="95.33203125" customWidth="1"/>
  </cols>
  <sheetData>
    <row r="1" spans="1:12" ht="21.6" thickTop="1" x14ac:dyDescent="0.3">
      <c r="A1" s="132"/>
      <c r="B1" s="132"/>
      <c r="C1" s="132"/>
      <c r="D1" s="132"/>
      <c r="E1" s="132"/>
      <c r="F1" s="132"/>
      <c r="G1" s="132"/>
      <c r="H1" s="132"/>
      <c r="I1" s="132"/>
      <c r="J1" s="132"/>
      <c r="K1" s="132"/>
      <c r="L1" s="133"/>
    </row>
    <row r="2" spans="1:12" ht="183" customHeight="1" x14ac:dyDescent="0.3">
      <c r="A2" s="5" t="s">
        <v>0</v>
      </c>
      <c r="B2" s="6" t="s">
        <v>1</v>
      </c>
      <c r="C2" s="6" t="s">
        <v>2</v>
      </c>
      <c r="D2" s="6" t="s">
        <v>252</v>
      </c>
      <c r="E2" s="6" t="s">
        <v>246</v>
      </c>
      <c r="F2" s="6" t="s">
        <v>247</v>
      </c>
      <c r="G2" s="6" t="s">
        <v>253</v>
      </c>
      <c r="H2" s="6" t="s">
        <v>254</v>
      </c>
      <c r="I2" s="7" t="s">
        <v>3</v>
      </c>
      <c r="J2" s="7" t="s">
        <v>43</v>
      </c>
      <c r="K2" s="7" t="s">
        <v>5</v>
      </c>
      <c r="L2" s="26" t="s">
        <v>39</v>
      </c>
    </row>
    <row r="3" spans="1:12" x14ac:dyDescent="0.3">
      <c r="A3" s="93" t="s">
        <v>6</v>
      </c>
      <c r="B3" s="93"/>
      <c r="C3" s="93"/>
      <c r="D3" s="93"/>
      <c r="E3" s="93"/>
      <c r="F3" s="93"/>
      <c r="G3" s="93"/>
      <c r="H3" s="93"/>
      <c r="I3" s="93"/>
      <c r="J3" s="93"/>
      <c r="K3" s="93"/>
      <c r="L3" s="94"/>
    </row>
    <row r="4" spans="1:12" x14ac:dyDescent="0.3">
      <c r="A4" s="93"/>
      <c r="B4" s="93"/>
      <c r="C4" s="93"/>
      <c r="D4" s="93"/>
      <c r="E4" s="93"/>
      <c r="F4" s="93"/>
      <c r="G4" s="93"/>
      <c r="H4" s="93"/>
      <c r="I4" s="93"/>
      <c r="J4" s="93"/>
      <c r="K4" s="93"/>
      <c r="L4" s="94"/>
    </row>
    <row r="5" spans="1:12" ht="18" customHeight="1" x14ac:dyDescent="0.3">
      <c r="A5" s="4" t="s">
        <v>7</v>
      </c>
      <c r="B5" s="4" t="s">
        <v>63</v>
      </c>
      <c r="C5" s="4" t="s">
        <v>8</v>
      </c>
      <c r="D5" s="15"/>
      <c r="E5" s="15">
        <v>2</v>
      </c>
      <c r="F5" s="59">
        <v>25</v>
      </c>
      <c r="G5" s="59"/>
      <c r="H5" s="59"/>
      <c r="I5" s="56">
        <f>SUM(D5:H5)</f>
        <v>27</v>
      </c>
      <c r="J5" s="10"/>
      <c r="K5" s="10">
        <f t="shared" ref="K5:K18" si="0">J5*I5</f>
        <v>0</v>
      </c>
      <c r="L5" s="27" t="s">
        <v>65</v>
      </c>
    </row>
    <row r="6" spans="1:12" ht="18" customHeight="1" x14ac:dyDescent="0.3">
      <c r="A6" s="4" t="s">
        <v>7</v>
      </c>
      <c r="B6" s="4" t="s">
        <v>64</v>
      </c>
      <c r="C6" s="4" t="s">
        <v>8</v>
      </c>
      <c r="D6" s="15"/>
      <c r="E6" s="15">
        <v>7</v>
      </c>
      <c r="F6" s="59">
        <v>35</v>
      </c>
      <c r="G6" s="59"/>
      <c r="H6" s="59"/>
      <c r="I6" s="56">
        <f t="shared" ref="I6:I18" si="1">SUM(D6:H6)</f>
        <v>42</v>
      </c>
      <c r="J6" s="10"/>
      <c r="K6" s="10">
        <f t="shared" si="0"/>
        <v>0</v>
      </c>
      <c r="L6" s="27" t="s">
        <v>56</v>
      </c>
    </row>
    <row r="7" spans="1:12" ht="18" customHeight="1" x14ac:dyDescent="0.3">
      <c r="A7" s="4" t="s">
        <v>7</v>
      </c>
      <c r="B7" s="4" t="s">
        <v>61</v>
      </c>
      <c r="C7" s="4" t="s">
        <v>8</v>
      </c>
      <c r="D7" s="15"/>
      <c r="E7" s="15">
        <v>2</v>
      </c>
      <c r="F7" s="59">
        <v>25</v>
      </c>
      <c r="G7" s="59"/>
      <c r="H7" s="59"/>
      <c r="I7" s="56">
        <f t="shared" si="1"/>
        <v>27</v>
      </c>
      <c r="J7" s="10"/>
      <c r="K7" s="10">
        <f t="shared" si="0"/>
        <v>0</v>
      </c>
      <c r="L7" s="27" t="s">
        <v>56</v>
      </c>
    </row>
    <row r="8" spans="1:12" ht="54.75" customHeight="1" x14ac:dyDescent="0.3">
      <c r="A8" s="4" t="s">
        <v>240</v>
      </c>
      <c r="B8" s="4" t="s">
        <v>241</v>
      </c>
      <c r="C8" s="4" t="s">
        <v>9</v>
      </c>
      <c r="D8" s="15"/>
      <c r="E8" s="15"/>
      <c r="F8" s="59">
        <v>2</v>
      </c>
      <c r="G8" s="59"/>
      <c r="H8" s="59"/>
      <c r="I8" s="56">
        <f t="shared" si="1"/>
        <v>2</v>
      </c>
      <c r="J8" s="17"/>
      <c r="K8" s="10">
        <f t="shared" si="0"/>
        <v>0</v>
      </c>
      <c r="L8" s="27"/>
    </row>
    <row r="9" spans="1:12" ht="54.75" customHeight="1" x14ac:dyDescent="0.3">
      <c r="A9" s="4" t="s">
        <v>242</v>
      </c>
      <c r="B9" s="4" t="s">
        <v>243</v>
      </c>
      <c r="C9" s="4" t="s">
        <v>244</v>
      </c>
      <c r="D9" s="15"/>
      <c r="E9" s="15">
        <v>2</v>
      </c>
      <c r="F9" s="59">
        <v>9</v>
      </c>
      <c r="G9" s="59"/>
      <c r="H9" s="59"/>
      <c r="I9" s="56">
        <f t="shared" si="1"/>
        <v>11</v>
      </c>
      <c r="J9" s="17"/>
      <c r="K9" s="10">
        <f t="shared" si="0"/>
        <v>0</v>
      </c>
      <c r="L9" s="27"/>
    </row>
    <row r="10" spans="1:12" ht="54.75" customHeight="1" x14ac:dyDescent="0.3">
      <c r="A10" s="8" t="s">
        <v>267</v>
      </c>
      <c r="B10" s="8" t="s">
        <v>245</v>
      </c>
      <c r="C10" s="4" t="s">
        <v>19</v>
      </c>
      <c r="D10" s="15"/>
      <c r="E10" s="15">
        <v>1</v>
      </c>
      <c r="F10" s="59"/>
      <c r="G10" s="59"/>
      <c r="H10" s="59"/>
      <c r="I10" s="56">
        <f t="shared" si="1"/>
        <v>1</v>
      </c>
      <c r="J10" s="17"/>
      <c r="K10" s="10">
        <f t="shared" si="0"/>
        <v>0</v>
      </c>
      <c r="L10" s="27"/>
    </row>
    <row r="11" spans="1:12" ht="44.4" customHeight="1" x14ac:dyDescent="0.3">
      <c r="A11" s="4" t="s">
        <v>192</v>
      </c>
      <c r="B11" s="4" t="s">
        <v>193</v>
      </c>
      <c r="C11" s="4" t="s">
        <v>19</v>
      </c>
      <c r="D11" s="15"/>
      <c r="E11" s="15"/>
      <c r="F11" s="59">
        <v>4</v>
      </c>
      <c r="G11" s="59"/>
      <c r="H11" s="59"/>
      <c r="I11" s="56">
        <f t="shared" si="1"/>
        <v>4</v>
      </c>
      <c r="J11" s="9"/>
      <c r="K11" s="10">
        <f t="shared" si="0"/>
        <v>0</v>
      </c>
      <c r="L11" s="27" t="s">
        <v>213</v>
      </c>
    </row>
    <row r="12" spans="1:12" ht="25.95" customHeight="1" x14ac:dyDescent="0.3">
      <c r="A12" s="4" t="s">
        <v>53</v>
      </c>
      <c r="B12" s="4" t="s">
        <v>195</v>
      </c>
      <c r="C12" s="4" t="s">
        <v>8</v>
      </c>
      <c r="D12" s="15"/>
      <c r="E12" s="15">
        <v>10</v>
      </c>
      <c r="F12" s="59">
        <v>42</v>
      </c>
      <c r="G12" s="59"/>
      <c r="H12" s="59"/>
      <c r="I12" s="56">
        <f t="shared" si="1"/>
        <v>52</v>
      </c>
      <c r="J12" s="10"/>
      <c r="K12" s="10">
        <f t="shared" si="0"/>
        <v>0</v>
      </c>
      <c r="L12" s="27"/>
    </row>
    <row r="13" spans="1:12" x14ac:dyDescent="0.3">
      <c r="A13" s="4" t="s">
        <v>10</v>
      </c>
      <c r="B13" s="4" t="s">
        <v>11</v>
      </c>
      <c r="C13" s="4" t="s">
        <v>12</v>
      </c>
      <c r="D13" s="15"/>
      <c r="E13" s="15">
        <v>12</v>
      </c>
      <c r="F13" s="59">
        <v>70</v>
      </c>
      <c r="G13" s="59"/>
      <c r="H13" s="59"/>
      <c r="I13" s="56">
        <f t="shared" si="1"/>
        <v>82</v>
      </c>
      <c r="J13" s="10"/>
      <c r="K13" s="10">
        <f t="shared" si="0"/>
        <v>0</v>
      </c>
      <c r="L13" s="27" t="s">
        <v>87</v>
      </c>
    </row>
    <row r="14" spans="1:12" x14ac:dyDescent="0.3">
      <c r="A14" s="4" t="s">
        <v>10</v>
      </c>
      <c r="B14" s="4" t="s">
        <v>13</v>
      </c>
      <c r="C14" s="4" t="s">
        <v>12</v>
      </c>
      <c r="D14" s="15">
        <v>20</v>
      </c>
      <c r="E14" s="15">
        <v>30</v>
      </c>
      <c r="F14" s="59">
        <v>135</v>
      </c>
      <c r="G14" s="59"/>
      <c r="H14" s="59"/>
      <c r="I14" s="56">
        <f t="shared" si="1"/>
        <v>185</v>
      </c>
      <c r="J14" s="10"/>
      <c r="K14" s="10">
        <f>J14*I14</f>
        <v>0</v>
      </c>
      <c r="L14" s="27" t="s">
        <v>40</v>
      </c>
    </row>
    <row r="15" spans="1:12" x14ac:dyDescent="0.3">
      <c r="A15" s="4" t="s">
        <v>10</v>
      </c>
      <c r="B15" s="4" t="s">
        <v>14</v>
      </c>
      <c r="C15" s="4" t="s">
        <v>12</v>
      </c>
      <c r="D15" s="15"/>
      <c r="E15" s="15">
        <v>30</v>
      </c>
      <c r="F15" s="59">
        <v>105</v>
      </c>
      <c r="G15" s="59"/>
      <c r="H15" s="59"/>
      <c r="I15" s="56">
        <f t="shared" si="1"/>
        <v>135</v>
      </c>
      <c r="J15" s="10"/>
      <c r="K15" s="10">
        <f t="shared" si="0"/>
        <v>0</v>
      </c>
      <c r="L15" s="27"/>
    </row>
    <row r="16" spans="1:12" x14ac:dyDescent="0.3">
      <c r="A16" s="4" t="s">
        <v>10</v>
      </c>
      <c r="B16" s="4" t="s">
        <v>42</v>
      </c>
      <c r="C16" s="4" t="s">
        <v>12</v>
      </c>
      <c r="D16" s="15"/>
      <c r="E16" s="15"/>
      <c r="F16" s="59">
        <v>55</v>
      </c>
      <c r="G16" s="59"/>
      <c r="H16" s="59"/>
      <c r="I16" s="56">
        <f t="shared" si="1"/>
        <v>55</v>
      </c>
      <c r="J16" s="10"/>
      <c r="K16" s="10">
        <f t="shared" si="0"/>
        <v>0</v>
      </c>
      <c r="L16" s="27" t="s">
        <v>86</v>
      </c>
    </row>
    <row r="17" spans="1:12" ht="30.75" customHeight="1" x14ac:dyDescent="0.3">
      <c r="A17" s="4" t="s">
        <v>15</v>
      </c>
      <c r="B17" s="4"/>
      <c r="C17" s="4" t="s">
        <v>16</v>
      </c>
      <c r="D17" s="15">
        <v>30</v>
      </c>
      <c r="E17" s="15">
        <v>35</v>
      </c>
      <c r="F17" s="59">
        <v>142</v>
      </c>
      <c r="G17" s="59"/>
      <c r="H17" s="59"/>
      <c r="I17" s="56">
        <f>SUM(D17:H17)</f>
        <v>207</v>
      </c>
      <c r="J17" s="10"/>
      <c r="K17" s="10">
        <f t="shared" si="0"/>
        <v>0</v>
      </c>
      <c r="L17" s="27" t="s">
        <v>88</v>
      </c>
    </row>
    <row r="18" spans="1:12" x14ac:dyDescent="0.3">
      <c r="A18" s="4" t="s">
        <v>46</v>
      </c>
      <c r="B18" s="4"/>
      <c r="C18" s="4" t="s">
        <v>17</v>
      </c>
      <c r="D18" s="15">
        <v>6</v>
      </c>
      <c r="E18" s="15">
        <v>7</v>
      </c>
      <c r="F18" s="59">
        <v>50</v>
      </c>
      <c r="G18" s="60"/>
      <c r="H18" s="60"/>
      <c r="I18" s="56">
        <f t="shared" si="1"/>
        <v>63</v>
      </c>
      <c r="J18" s="10"/>
      <c r="K18" s="10">
        <f t="shared" si="0"/>
        <v>0</v>
      </c>
      <c r="L18" s="27" t="s">
        <v>67</v>
      </c>
    </row>
    <row r="19" spans="1:12" x14ac:dyDescent="0.3">
      <c r="A19" s="11" t="s">
        <v>20</v>
      </c>
      <c r="B19" s="12" t="s">
        <v>215</v>
      </c>
      <c r="C19" s="11" t="s">
        <v>19</v>
      </c>
      <c r="D19" s="11"/>
      <c r="E19" s="11"/>
      <c r="F19" s="11"/>
      <c r="G19" s="11"/>
      <c r="H19" s="11"/>
      <c r="I19" s="13">
        <f>SUM(D19:H19)</f>
        <v>0</v>
      </c>
      <c r="J19" s="91" t="s">
        <v>37</v>
      </c>
      <c r="K19" s="92"/>
      <c r="L19" s="28" t="s">
        <v>89</v>
      </c>
    </row>
    <row r="20" spans="1:12" x14ac:dyDescent="0.3">
      <c r="A20" s="11" t="s">
        <v>20</v>
      </c>
      <c r="B20" s="12" t="s">
        <v>216</v>
      </c>
      <c r="C20" s="11" t="s">
        <v>19</v>
      </c>
      <c r="D20" s="11"/>
      <c r="E20" s="13">
        <v>40</v>
      </c>
      <c r="F20" s="13">
        <v>130</v>
      </c>
      <c r="G20" s="11"/>
      <c r="H20" s="11"/>
      <c r="I20" s="13">
        <f t="shared" ref="I20:I24" si="2">SUM(D20:H20)</f>
        <v>170</v>
      </c>
      <c r="J20" s="91" t="s">
        <v>37</v>
      </c>
      <c r="K20" s="92"/>
      <c r="L20" s="28" t="s">
        <v>89</v>
      </c>
    </row>
    <row r="21" spans="1:12" x14ac:dyDescent="0.3">
      <c r="A21" s="11" t="s">
        <v>20</v>
      </c>
      <c r="B21" s="12" t="s">
        <v>217</v>
      </c>
      <c r="C21" s="11" t="s">
        <v>19</v>
      </c>
      <c r="D21" s="11"/>
      <c r="E21" s="11"/>
      <c r="F21" s="13">
        <v>50</v>
      </c>
      <c r="G21" s="11"/>
      <c r="H21" s="11"/>
      <c r="I21" s="13">
        <f t="shared" si="2"/>
        <v>50</v>
      </c>
      <c r="J21" s="91" t="s">
        <v>37</v>
      </c>
      <c r="K21" s="92"/>
      <c r="L21" s="28" t="s">
        <v>66</v>
      </c>
    </row>
    <row r="22" spans="1:12" x14ac:dyDescent="0.3">
      <c r="A22" s="11" t="s">
        <v>51</v>
      </c>
      <c r="B22" s="57" t="s">
        <v>142</v>
      </c>
      <c r="C22" s="11" t="s">
        <v>9</v>
      </c>
      <c r="D22" s="11"/>
      <c r="E22" s="11"/>
      <c r="F22" s="13">
        <v>50</v>
      </c>
      <c r="G22" s="11"/>
      <c r="H22" s="11"/>
      <c r="I22" s="13">
        <f t="shared" si="2"/>
        <v>50</v>
      </c>
      <c r="J22" s="91" t="s">
        <v>37</v>
      </c>
      <c r="K22" s="92"/>
      <c r="L22" s="28" t="s">
        <v>52</v>
      </c>
    </row>
    <row r="23" spans="1:12" x14ac:dyDescent="0.3">
      <c r="A23" s="4" t="s">
        <v>44</v>
      </c>
      <c r="B23" s="4"/>
      <c r="C23" s="4" t="s">
        <v>21</v>
      </c>
      <c r="D23" s="15">
        <v>2</v>
      </c>
      <c r="E23" s="15">
        <v>3</v>
      </c>
      <c r="F23" s="15">
        <v>10</v>
      </c>
      <c r="G23" s="15"/>
      <c r="H23" s="15"/>
      <c r="I23" s="56">
        <f t="shared" si="2"/>
        <v>15</v>
      </c>
      <c r="J23" s="10"/>
      <c r="K23" s="10">
        <f>J23*I23</f>
        <v>0</v>
      </c>
      <c r="L23" s="27" t="s">
        <v>54</v>
      </c>
    </row>
    <row r="24" spans="1:12" x14ac:dyDescent="0.3">
      <c r="A24" s="4" t="s">
        <v>45</v>
      </c>
      <c r="B24" s="4"/>
      <c r="C24" s="4" t="s">
        <v>21</v>
      </c>
      <c r="D24" s="15">
        <v>4</v>
      </c>
      <c r="E24" s="15">
        <v>5</v>
      </c>
      <c r="F24" s="15">
        <v>19</v>
      </c>
      <c r="G24" s="15"/>
      <c r="H24" s="15"/>
      <c r="I24" s="56">
        <f t="shared" si="2"/>
        <v>28</v>
      </c>
      <c r="J24" s="10"/>
      <c r="K24" s="10">
        <f>J24*I24</f>
        <v>0</v>
      </c>
      <c r="L24" s="27" t="s">
        <v>55</v>
      </c>
    </row>
    <row r="25" spans="1:12" x14ac:dyDescent="0.3">
      <c r="A25" s="97" t="s">
        <v>22</v>
      </c>
      <c r="B25" s="97"/>
      <c r="C25" s="97"/>
      <c r="D25" s="97"/>
      <c r="E25" s="97"/>
      <c r="F25" s="97"/>
      <c r="G25" s="97"/>
      <c r="H25" s="97"/>
      <c r="I25" s="97"/>
      <c r="J25" s="101">
        <f>SUM(K5:K18,K23:K24)</f>
        <v>0</v>
      </c>
      <c r="K25" s="101"/>
      <c r="L25" s="29"/>
    </row>
    <row r="26" spans="1:12" x14ac:dyDescent="0.3">
      <c r="A26" s="95" t="s">
        <v>47</v>
      </c>
      <c r="B26" s="95"/>
      <c r="C26" s="95"/>
      <c r="D26" s="95"/>
      <c r="E26" s="95"/>
      <c r="F26" s="95"/>
      <c r="G26" s="95"/>
      <c r="H26" s="95"/>
      <c r="I26" s="95"/>
      <c r="J26" s="95"/>
      <c r="K26" s="95"/>
      <c r="L26" s="96"/>
    </row>
    <row r="27" spans="1:12" x14ac:dyDescent="0.3">
      <c r="A27" s="95"/>
      <c r="B27" s="95"/>
      <c r="C27" s="95"/>
      <c r="D27" s="95"/>
      <c r="E27" s="95"/>
      <c r="F27" s="95"/>
      <c r="G27" s="95"/>
      <c r="H27" s="95"/>
      <c r="I27" s="95"/>
      <c r="J27" s="95"/>
      <c r="K27" s="95"/>
      <c r="L27" s="96"/>
    </row>
    <row r="28" spans="1:12" ht="130.19999999999999" x14ac:dyDescent="0.3">
      <c r="A28" s="5" t="s">
        <v>0</v>
      </c>
      <c r="B28" s="6" t="s">
        <v>1</v>
      </c>
      <c r="C28" s="6" t="s">
        <v>2</v>
      </c>
      <c r="D28" s="6" t="s">
        <v>252</v>
      </c>
      <c r="E28" s="86" t="s">
        <v>246</v>
      </c>
      <c r="F28" s="6" t="s">
        <v>214</v>
      </c>
      <c r="G28" s="6" t="s">
        <v>253</v>
      </c>
      <c r="H28" s="6" t="s">
        <v>254</v>
      </c>
      <c r="I28" s="7" t="s">
        <v>3</v>
      </c>
      <c r="J28" s="7" t="s">
        <v>43</v>
      </c>
      <c r="K28" s="7" t="s">
        <v>5</v>
      </c>
      <c r="L28" s="26" t="s">
        <v>39</v>
      </c>
    </row>
    <row r="29" spans="1:12" ht="22.5" customHeight="1" x14ac:dyDescent="0.3">
      <c r="A29" s="4" t="s">
        <v>218</v>
      </c>
      <c r="B29" s="4" t="s">
        <v>48</v>
      </c>
      <c r="C29" s="4" t="s">
        <v>21</v>
      </c>
      <c r="D29" s="4"/>
      <c r="E29" s="15">
        <v>0.2</v>
      </c>
      <c r="F29" s="15"/>
      <c r="G29" s="15"/>
      <c r="H29" s="15"/>
      <c r="I29" s="16">
        <f>SUM(D29:H29)</f>
        <v>0.2</v>
      </c>
      <c r="J29" s="10"/>
      <c r="K29" s="10">
        <f t="shared" ref="K29:K33" si="3">J29*I29</f>
        <v>0</v>
      </c>
      <c r="L29" s="27" t="s">
        <v>57</v>
      </c>
    </row>
    <row r="30" spans="1:12" ht="22.5" customHeight="1" x14ac:dyDescent="0.3">
      <c r="A30" s="4" t="s">
        <v>219</v>
      </c>
      <c r="B30" s="4" t="s">
        <v>92</v>
      </c>
      <c r="C30" s="4" t="s">
        <v>21</v>
      </c>
      <c r="D30" s="4"/>
      <c r="E30" s="15">
        <v>0.2</v>
      </c>
      <c r="F30" s="15">
        <v>1</v>
      </c>
      <c r="G30" s="15"/>
      <c r="H30" s="15"/>
      <c r="I30" s="16">
        <f t="shared" ref="I30:I33" si="4">SUM(D30:H30)</f>
        <v>1.2</v>
      </c>
      <c r="J30" s="10"/>
      <c r="K30" s="10">
        <f t="shared" si="3"/>
        <v>0</v>
      </c>
      <c r="L30" s="27" t="s">
        <v>58</v>
      </c>
    </row>
    <row r="31" spans="1:12" ht="22.5" customHeight="1" x14ac:dyDescent="0.3">
      <c r="A31" s="4" t="s">
        <v>220</v>
      </c>
      <c r="B31" s="4" t="s">
        <v>49</v>
      </c>
      <c r="C31" s="4" t="s">
        <v>21</v>
      </c>
      <c r="D31" s="4"/>
      <c r="E31" s="15"/>
      <c r="F31" s="15">
        <v>1</v>
      </c>
      <c r="G31" s="15"/>
      <c r="H31" s="15"/>
      <c r="I31" s="16">
        <f t="shared" si="4"/>
        <v>1</v>
      </c>
      <c r="J31" s="10"/>
      <c r="K31" s="10">
        <f t="shared" si="3"/>
        <v>0</v>
      </c>
      <c r="L31" s="27" t="s">
        <v>59</v>
      </c>
    </row>
    <row r="32" spans="1:12" ht="72.599999999999994" customHeight="1" x14ac:dyDescent="0.3">
      <c r="A32" s="4" t="s">
        <v>50</v>
      </c>
      <c r="B32" s="4"/>
      <c r="C32" s="4" t="s">
        <v>9</v>
      </c>
      <c r="D32" s="4"/>
      <c r="E32" s="15">
        <v>12</v>
      </c>
      <c r="F32" s="15">
        <v>25</v>
      </c>
      <c r="G32" s="15"/>
      <c r="H32" s="15"/>
      <c r="I32" s="16">
        <f t="shared" si="4"/>
        <v>37</v>
      </c>
      <c r="J32" s="9"/>
      <c r="K32" s="10">
        <f t="shared" si="3"/>
        <v>0</v>
      </c>
      <c r="L32" s="30" t="s">
        <v>60</v>
      </c>
    </row>
    <row r="33" spans="1:12" ht="84.6" customHeight="1" x14ac:dyDescent="0.3">
      <c r="A33" s="4" t="s">
        <v>90</v>
      </c>
      <c r="B33" s="4"/>
      <c r="C33" s="4" t="s">
        <v>91</v>
      </c>
      <c r="D33" s="4"/>
      <c r="E33" s="15">
        <v>15</v>
      </c>
      <c r="F33" s="15">
        <v>30</v>
      </c>
      <c r="G33" s="15">
        <v>100</v>
      </c>
      <c r="H33" s="15">
        <v>30</v>
      </c>
      <c r="I33" s="16">
        <f t="shared" si="4"/>
        <v>175</v>
      </c>
      <c r="J33" s="9"/>
      <c r="K33" s="10">
        <f t="shared" si="3"/>
        <v>0</v>
      </c>
      <c r="L33" s="30" t="s">
        <v>194</v>
      </c>
    </row>
    <row r="34" spans="1:12" x14ac:dyDescent="0.3">
      <c r="A34" s="97" t="s">
        <v>22</v>
      </c>
      <c r="B34" s="97"/>
      <c r="C34" s="97"/>
      <c r="D34" s="97"/>
      <c r="E34" s="97"/>
      <c r="F34" s="97"/>
      <c r="G34" s="97"/>
      <c r="H34" s="97"/>
      <c r="I34" s="97"/>
      <c r="J34" s="98">
        <f>SUM(K29:K33)</f>
        <v>0</v>
      </c>
      <c r="K34" s="98"/>
      <c r="L34" s="27"/>
    </row>
    <row r="35" spans="1:12" x14ac:dyDescent="0.3">
      <c r="A35" s="99" t="s">
        <v>93</v>
      </c>
      <c r="B35" s="99"/>
      <c r="C35" s="99"/>
      <c r="D35" s="99"/>
      <c r="E35" s="99"/>
      <c r="F35" s="99"/>
      <c r="G35" s="99"/>
      <c r="H35" s="99"/>
      <c r="I35" s="99"/>
      <c r="J35" s="99"/>
      <c r="K35" s="99"/>
      <c r="L35" s="100"/>
    </row>
    <row r="36" spans="1:12" x14ac:dyDescent="0.3">
      <c r="A36" s="99"/>
      <c r="B36" s="99"/>
      <c r="C36" s="99"/>
      <c r="D36" s="99"/>
      <c r="E36" s="99"/>
      <c r="F36" s="99"/>
      <c r="G36" s="99"/>
      <c r="H36" s="99"/>
      <c r="I36" s="99"/>
      <c r="J36" s="99"/>
      <c r="K36" s="99"/>
      <c r="L36" s="100"/>
    </row>
    <row r="37" spans="1:12" ht="129" x14ac:dyDescent="0.3">
      <c r="A37" s="5" t="s">
        <v>0</v>
      </c>
      <c r="B37" s="6" t="s">
        <v>1</v>
      </c>
      <c r="C37" s="5" t="s">
        <v>2</v>
      </c>
      <c r="D37" s="6" t="s">
        <v>252</v>
      </c>
      <c r="E37" s="86" t="s">
        <v>246</v>
      </c>
      <c r="F37" s="6" t="s">
        <v>214</v>
      </c>
      <c r="G37" s="6" t="s">
        <v>253</v>
      </c>
      <c r="H37" s="6" t="s">
        <v>254</v>
      </c>
      <c r="I37" s="7" t="s">
        <v>3</v>
      </c>
      <c r="J37" s="7" t="s">
        <v>4</v>
      </c>
      <c r="K37" s="7" t="s">
        <v>5</v>
      </c>
      <c r="L37" s="26" t="s">
        <v>39</v>
      </c>
    </row>
    <row r="38" spans="1:12" x14ac:dyDescent="0.3">
      <c r="A38" s="18" t="s">
        <v>207</v>
      </c>
      <c r="B38" s="19" t="s">
        <v>226</v>
      </c>
      <c r="C38" s="4" t="s">
        <v>19</v>
      </c>
      <c r="D38" s="15"/>
      <c r="E38" s="61"/>
      <c r="F38" s="15">
        <v>2</v>
      </c>
      <c r="G38" s="61"/>
      <c r="H38" s="61"/>
      <c r="I38" s="20">
        <f>SUM(D38:H38)</f>
        <v>2</v>
      </c>
      <c r="J38" s="9"/>
      <c r="K38" s="10">
        <f t="shared" ref="K38:K60" si="5">J38*I38</f>
        <v>0</v>
      </c>
      <c r="L38" s="31"/>
    </row>
    <row r="39" spans="1:12" x14ac:dyDescent="0.3">
      <c r="A39" s="18" t="s">
        <v>207</v>
      </c>
      <c r="B39" s="19" t="s">
        <v>23</v>
      </c>
      <c r="C39" s="4" t="s">
        <v>19</v>
      </c>
      <c r="D39" s="15"/>
      <c r="E39" s="15">
        <v>2</v>
      </c>
      <c r="F39" s="15">
        <v>12</v>
      </c>
      <c r="G39" s="15"/>
      <c r="H39" s="15"/>
      <c r="I39" s="20">
        <f t="shared" ref="I39:I60" si="6">SUM(D39:H39)</f>
        <v>14</v>
      </c>
      <c r="J39" s="9"/>
      <c r="K39" s="10">
        <f t="shared" si="5"/>
        <v>0</v>
      </c>
      <c r="L39" s="31"/>
    </row>
    <row r="40" spans="1:12" x14ac:dyDescent="0.3">
      <c r="A40" s="18" t="s">
        <v>206</v>
      </c>
      <c r="B40" s="19" t="s">
        <v>23</v>
      </c>
      <c r="C40" s="4" t="s">
        <v>19</v>
      </c>
      <c r="D40" s="15"/>
      <c r="E40" s="15">
        <v>2</v>
      </c>
      <c r="F40" s="15">
        <v>2</v>
      </c>
      <c r="G40" s="15"/>
      <c r="H40" s="15"/>
      <c r="I40" s="20">
        <f t="shared" si="6"/>
        <v>4</v>
      </c>
      <c r="J40" s="9"/>
      <c r="K40" s="10">
        <f t="shared" si="5"/>
        <v>0</v>
      </c>
      <c r="L40" s="31"/>
    </row>
    <row r="41" spans="1:12" x14ac:dyDescent="0.3">
      <c r="A41" s="18" t="s">
        <v>205</v>
      </c>
      <c r="B41" s="19" t="s">
        <v>222</v>
      </c>
      <c r="C41" s="4" t="s">
        <v>19</v>
      </c>
      <c r="D41" s="15"/>
      <c r="E41" s="15"/>
      <c r="F41" s="15"/>
      <c r="G41" s="15">
        <v>2</v>
      </c>
      <c r="H41" s="15"/>
      <c r="I41" s="20">
        <f t="shared" si="6"/>
        <v>2</v>
      </c>
      <c r="J41" s="9"/>
      <c r="K41" s="10">
        <f t="shared" si="5"/>
        <v>0</v>
      </c>
      <c r="L41" s="31"/>
    </row>
    <row r="42" spans="1:12" x14ac:dyDescent="0.3">
      <c r="A42" s="18" t="s">
        <v>205</v>
      </c>
      <c r="B42" s="19" t="s">
        <v>225</v>
      </c>
      <c r="C42" s="4" t="s">
        <v>19</v>
      </c>
      <c r="D42" s="15"/>
      <c r="E42" s="15"/>
      <c r="F42" s="15">
        <v>1</v>
      </c>
      <c r="G42" s="15"/>
      <c r="H42" s="15"/>
      <c r="I42" s="20">
        <f t="shared" si="6"/>
        <v>1</v>
      </c>
      <c r="J42" s="9"/>
      <c r="K42" s="10">
        <f t="shared" si="5"/>
        <v>0</v>
      </c>
      <c r="L42" s="31"/>
    </row>
    <row r="43" spans="1:12" ht="18.75" customHeight="1" x14ac:dyDescent="0.3">
      <c r="A43" s="18" t="s">
        <v>205</v>
      </c>
      <c r="B43" s="19" t="s">
        <v>221</v>
      </c>
      <c r="C43" s="4" t="s">
        <v>19</v>
      </c>
      <c r="D43" s="15"/>
      <c r="E43" s="15">
        <v>1</v>
      </c>
      <c r="F43" s="15">
        <v>3</v>
      </c>
      <c r="G43" s="15"/>
      <c r="H43" s="15"/>
      <c r="I43" s="20">
        <f t="shared" si="6"/>
        <v>4</v>
      </c>
      <c r="J43" s="9"/>
      <c r="K43" s="10">
        <f t="shared" si="5"/>
        <v>0</v>
      </c>
      <c r="L43" s="31"/>
    </row>
    <row r="44" spans="1:12" x14ac:dyDescent="0.3">
      <c r="A44" s="18" t="s">
        <v>204</v>
      </c>
      <c r="B44" s="19" t="s">
        <v>68</v>
      </c>
      <c r="C44" s="4" t="s">
        <v>19</v>
      </c>
      <c r="D44" s="15"/>
      <c r="E44" s="15">
        <v>3</v>
      </c>
      <c r="F44" s="15">
        <v>8</v>
      </c>
      <c r="G44" s="15"/>
      <c r="H44" s="15"/>
      <c r="I44" s="20">
        <f t="shared" si="6"/>
        <v>11</v>
      </c>
      <c r="J44" s="9"/>
      <c r="K44" s="10">
        <f t="shared" si="5"/>
        <v>0</v>
      </c>
      <c r="L44" s="31"/>
    </row>
    <row r="45" spans="1:12" x14ac:dyDescent="0.3">
      <c r="A45" s="18" t="s">
        <v>203</v>
      </c>
      <c r="B45" s="19" t="s">
        <v>24</v>
      </c>
      <c r="C45" s="4" t="s">
        <v>19</v>
      </c>
      <c r="D45" s="15"/>
      <c r="E45" s="15">
        <v>2</v>
      </c>
      <c r="F45" s="15">
        <v>5</v>
      </c>
      <c r="G45" s="15">
        <v>2</v>
      </c>
      <c r="H45" s="15"/>
      <c r="I45" s="20">
        <f t="shared" si="6"/>
        <v>9</v>
      </c>
      <c r="J45" s="9"/>
      <c r="K45" s="10">
        <f t="shared" si="5"/>
        <v>0</v>
      </c>
      <c r="L45" s="31"/>
    </row>
    <row r="46" spans="1:12" x14ac:dyDescent="0.3">
      <c r="A46" s="18" t="s">
        <v>203</v>
      </c>
      <c r="B46" s="19" t="s">
        <v>226</v>
      </c>
      <c r="C46" s="4" t="s">
        <v>19</v>
      </c>
      <c r="D46" s="15"/>
      <c r="E46" s="15">
        <v>2</v>
      </c>
      <c r="F46" s="15">
        <v>2</v>
      </c>
      <c r="G46" s="15"/>
      <c r="H46" s="15"/>
      <c r="I46" s="20">
        <f t="shared" si="6"/>
        <v>4</v>
      </c>
      <c r="J46" s="9"/>
      <c r="K46" s="10">
        <f t="shared" si="5"/>
        <v>0</v>
      </c>
      <c r="L46" s="31"/>
    </row>
    <row r="47" spans="1:12" x14ac:dyDescent="0.3">
      <c r="A47" s="77" t="s">
        <v>203</v>
      </c>
      <c r="B47" s="78" t="s">
        <v>23</v>
      </c>
      <c r="C47" s="79" t="s">
        <v>19</v>
      </c>
      <c r="D47" s="88"/>
      <c r="E47" s="88">
        <v>6</v>
      </c>
      <c r="F47" s="88">
        <v>29</v>
      </c>
      <c r="G47" s="88">
        <v>2</v>
      </c>
      <c r="H47" s="88">
        <v>4</v>
      </c>
      <c r="I47" s="20">
        <f t="shared" si="6"/>
        <v>41</v>
      </c>
      <c r="J47" s="9"/>
      <c r="K47" s="10">
        <f t="shared" si="5"/>
        <v>0</v>
      </c>
      <c r="L47" s="31"/>
    </row>
    <row r="48" spans="1:12" x14ac:dyDescent="0.3">
      <c r="A48" s="77" t="s">
        <v>203</v>
      </c>
      <c r="B48" s="78" t="s">
        <v>248</v>
      </c>
      <c r="C48" s="79" t="s">
        <v>19</v>
      </c>
      <c r="D48" s="88"/>
      <c r="E48" s="88">
        <v>2</v>
      </c>
      <c r="F48" s="88"/>
      <c r="G48" s="88"/>
      <c r="H48" s="88"/>
      <c r="I48" s="20">
        <f t="shared" si="6"/>
        <v>2</v>
      </c>
      <c r="J48" s="9"/>
      <c r="K48" s="10">
        <f t="shared" si="5"/>
        <v>0</v>
      </c>
      <c r="L48" s="31"/>
    </row>
    <row r="49" spans="1:12" x14ac:dyDescent="0.3">
      <c r="A49" s="18" t="s">
        <v>202</v>
      </c>
      <c r="B49" s="19" t="s">
        <v>226</v>
      </c>
      <c r="C49" s="79" t="s">
        <v>19</v>
      </c>
      <c r="D49" s="88"/>
      <c r="E49" s="88">
        <v>2</v>
      </c>
      <c r="F49" s="88"/>
      <c r="G49" s="88"/>
      <c r="H49" s="88"/>
      <c r="I49" s="20">
        <f t="shared" si="6"/>
        <v>2</v>
      </c>
      <c r="J49" s="9"/>
      <c r="K49" s="10">
        <f t="shared" si="5"/>
        <v>0</v>
      </c>
      <c r="L49" s="31"/>
    </row>
    <row r="50" spans="1:12" x14ac:dyDescent="0.3">
      <c r="A50" s="18" t="s">
        <v>202</v>
      </c>
      <c r="B50" s="19" t="s">
        <v>23</v>
      </c>
      <c r="C50" s="4" t="s">
        <v>19</v>
      </c>
      <c r="D50" s="15"/>
      <c r="E50" s="15">
        <v>1</v>
      </c>
      <c r="F50" s="15">
        <v>17</v>
      </c>
      <c r="G50" s="15">
        <v>2</v>
      </c>
      <c r="H50" s="15">
        <v>4</v>
      </c>
      <c r="I50" s="20">
        <f t="shared" si="6"/>
        <v>24</v>
      </c>
      <c r="J50" s="9"/>
      <c r="K50" s="10">
        <f t="shared" si="5"/>
        <v>0</v>
      </c>
      <c r="L50" s="31"/>
    </row>
    <row r="51" spans="1:12" x14ac:dyDescent="0.3">
      <c r="A51" s="18" t="s">
        <v>201</v>
      </c>
      <c r="B51" s="19" t="s">
        <v>261</v>
      </c>
      <c r="C51" s="4" t="s">
        <v>19</v>
      </c>
      <c r="D51" s="15"/>
      <c r="E51" s="15"/>
      <c r="F51" s="15"/>
      <c r="G51" s="15">
        <v>2</v>
      </c>
      <c r="H51" s="15"/>
      <c r="I51" s="20">
        <f t="shared" si="6"/>
        <v>2</v>
      </c>
      <c r="J51" s="9"/>
      <c r="K51" s="10">
        <f t="shared" si="5"/>
        <v>0</v>
      </c>
      <c r="L51" s="31"/>
    </row>
    <row r="52" spans="1:12" x14ac:dyDescent="0.3">
      <c r="A52" s="18" t="s">
        <v>201</v>
      </c>
      <c r="B52" s="19" t="s">
        <v>23</v>
      </c>
      <c r="C52" s="4" t="s">
        <v>19</v>
      </c>
      <c r="D52" s="15"/>
      <c r="E52" s="15">
        <v>2</v>
      </c>
      <c r="F52" s="15">
        <v>4</v>
      </c>
      <c r="G52" s="15"/>
      <c r="H52" s="15"/>
      <c r="I52" s="20">
        <f t="shared" si="6"/>
        <v>6</v>
      </c>
      <c r="J52" s="9"/>
      <c r="K52" s="10">
        <f t="shared" si="5"/>
        <v>0</v>
      </c>
      <c r="L52" s="31"/>
    </row>
    <row r="53" spans="1:12" x14ac:dyDescent="0.3">
      <c r="A53" s="18" t="s">
        <v>200</v>
      </c>
      <c r="B53" s="19" t="s">
        <v>24</v>
      </c>
      <c r="C53" s="4" t="s">
        <v>19</v>
      </c>
      <c r="D53" s="15"/>
      <c r="E53" s="15"/>
      <c r="F53" s="15">
        <v>3</v>
      </c>
      <c r="G53" s="15">
        <v>2</v>
      </c>
      <c r="H53" s="15"/>
      <c r="I53" s="20">
        <f t="shared" si="6"/>
        <v>5</v>
      </c>
      <c r="J53" s="9"/>
      <c r="K53" s="10">
        <f t="shared" si="5"/>
        <v>0</v>
      </c>
      <c r="L53" s="31"/>
    </row>
    <row r="54" spans="1:12" x14ac:dyDescent="0.3">
      <c r="A54" s="18" t="s">
        <v>208</v>
      </c>
      <c r="B54" s="19" t="s">
        <v>226</v>
      </c>
      <c r="C54" s="4" t="s">
        <v>19</v>
      </c>
      <c r="D54" s="15"/>
      <c r="E54" s="15">
        <v>1</v>
      </c>
      <c r="F54" s="15">
        <v>1</v>
      </c>
      <c r="G54" s="15"/>
      <c r="H54" s="15"/>
      <c r="I54" s="20">
        <f t="shared" si="6"/>
        <v>2</v>
      </c>
      <c r="J54" s="9"/>
      <c r="K54" s="10">
        <f t="shared" si="5"/>
        <v>0</v>
      </c>
      <c r="L54" s="31"/>
    </row>
    <row r="55" spans="1:12" x14ac:dyDescent="0.3">
      <c r="A55" s="18" t="s">
        <v>208</v>
      </c>
      <c r="B55" s="19" t="s">
        <v>23</v>
      </c>
      <c r="C55" s="4" t="s">
        <v>19</v>
      </c>
      <c r="D55" s="15"/>
      <c r="E55" s="15">
        <v>1</v>
      </c>
      <c r="F55" s="15">
        <v>8</v>
      </c>
      <c r="G55" s="15">
        <v>1</v>
      </c>
      <c r="H55" s="15">
        <v>2</v>
      </c>
      <c r="I55" s="20">
        <f t="shared" si="6"/>
        <v>12</v>
      </c>
      <c r="J55" s="9"/>
      <c r="K55" s="10">
        <f t="shared" si="5"/>
        <v>0</v>
      </c>
      <c r="L55" s="31"/>
    </row>
    <row r="56" spans="1:12" x14ac:dyDescent="0.3">
      <c r="A56" s="18" t="s">
        <v>208</v>
      </c>
      <c r="B56" s="19" t="s">
        <v>248</v>
      </c>
      <c r="C56" s="4" t="s">
        <v>19</v>
      </c>
      <c r="D56" s="15"/>
      <c r="E56" s="15">
        <v>1</v>
      </c>
      <c r="F56" s="15"/>
      <c r="G56" s="15"/>
      <c r="H56" s="15"/>
      <c r="I56" s="20">
        <f t="shared" si="6"/>
        <v>1</v>
      </c>
      <c r="J56" s="9"/>
      <c r="K56" s="10">
        <f t="shared" si="5"/>
        <v>0</v>
      </c>
      <c r="L56" s="31"/>
    </row>
    <row r="57" spans="1:12" x14ac:dyDescent="0.3">
      <c r="A57" s="18" t="s">
        <v>69</v>
      </c>
      <c r="B57" s="19" t="s">
        <v>24</v>
      </c>
      <c r="C57" s="4" t="s">
        <v>19</v>
      </c>
      <c r="D57" s="15"/>
      <c r="E57" s="15">
        <v>1</v>
      </c>
      <c r="F57" s="15">
        <v>3</v>
      </c>
      <c r="G57" s="15">
        <v>2</v>
      </c>
      <c r="H57" s="15"/>
      <c r="I57" s="20">
        <f t="shared" si="6"/>
        <v>6</v>
      </c>
      <c r="J57" s="9"/>
      <c r="K57" s="10">
        <f t="shared" si="5"/>
        <v>0</v>
      </c>
      <c r="L57" s="31"/>
    </row>
    <row r="58" spans="1:12" x14ac:dyDescent="0.3">
      <c r="A58" s="18" t="s">
        <v>70</v>
      </c>
      <c r="B58" s="19" t="s">
        <v>226</v>
      </c>
      <c r="C58" s="4" t="s">
        <v>19</v>
      </c>
      <c r="D58" s="15"/>
      <c r="E58" s="15"/>
      <c r="F58" s="15">
        <v>1</v>
      </c>
      <c r="G58" s="15"/>
      <c r="H58" s="15"/>
      <c r="I58" s="20">
        <f t="shared" si="6"/>
        <v>1</v>
      </c>
      <c r="J58" s="9"/>
      <c r="K58" s="10">
        <f t="shared" si="5"/>
        <v>0</v>
      </c>
      <c r="L58" s="31"/>
    </row>
    <row r="59" spans="1:12" x14ac:dyDescent="0.3">
      <c r="A59" s="18" t="s">
        <v>70</v>
      </c>
      <c r="B59" s="19" t="s">
        <v>23</v>
      </c>
      <c r="C59" s="4" t="s">
        <v>19</v>
      </c>
      <c r="D59" s="15"/>
      <c r="E59" s="15">
        <v>1</v>
      </c>
      <c r="F59" s="15">
        <v>2</v>
      </c>
      <c r="G59" s="15"/>
      <c r="H59" s="15"/>
      <c r="I59" s="20">
        <f t="shared" si="6"/>
        <v>3</v>
      </c>
      <c r="J59" s="9"/>
      <c r="K59" s="10">
        <f t="shared" si="5"/>
        <v>0</v>
      </c>
      <c r="L59" s="31"/>
    </row>
    <row r="60" spans="1:12" x14ac:dyDescent="0.3">
      <c r="A60" s="18" t="s">
        <v>224</v>
      </c>
      <c r="B60" s="19" t="s">
        <v>23</v>
      </c>
      <c r="C60" s="4" t="s">
        <v>19</v>
      </c>
      <c r="D60" s="15"/>
      <c r="E60" s="15"/>
      <c r="F60" s="15"/>
      <c r="G60" s="15">
        <v>20</v>
      </c>
      <c r="H60" s="15"/>
      <c r="I60" s="20">
        <f t="shared" si="6"/>
        <v>20</v>
      </c>
      <c r="J60" s="9"/>
      <c r="K60" s="10">
        <f t="shared" si="5"/>
        <v>0</v>
      </c>
      <c r="L60" s="31"/>
    </row>
    <row r="61" spans="1:12" x14ac:dyDescent="0.3">
      <c r="A61" s="97" t="s">
        <v>22</v>
      </c>
      <c r="B61" s="97"/>
      <c r="C61" s="97"/>
      <c r="D61" s="97"/>
      <c r="E61" s="97"/>
      <c r="F61" s="97"/>
      <c r="G61" s="97"/>
      <c r="H61" s="97"/>
      <c r="I61" s="97"/>
      <c r="J61" s="101">
        <f>SUM(K38:K60)</f>
        <v>0</v>
      </c>
      <c r="K61" s="101"/>
      <c r="L61" s="27"/>
    </row>
    <row r="62" spans="1:12" x14ac:dyDescent="0.3">
      <c r="A62" s="102" t="s">
        <v>94</v>
      </c>
      <c r="B62" s="102"/>
      <c r="C62" s="102"/>
      <c r="D62" s="102"/>
      <c r="E62" s="102"/>
      <c r="F62" s="102"/>
      <c r="G62" s="102"/>
      <c r="H62" s="102"/>
      <c r="I62" s="102"/>
      <c r="J62" s="102"/>
      <c r="K62" s="102"/>
      <c r="L62" s="103"/>
    </row>
    <row r="63" spans="1:12" x14ac:dyDescent="0.3">
      <c r="A63" s="102"/>
      <c r="B63" s="102"/>
      <c r="C63" s="102"/>
      <c r="D63" s="102"/>
      <c r="E63" s="102"/>
      <c r="F63" s="102"/>
      <c r="G63" s="102"/>
      <c r="H63" s="102"/>
      <c r="I63" s="102"/>
      <c r="J63" s="102"/>
      <c r="K63" s="102"/>
      <c r="L63" s="103"/>
    </row>
    <row r="64" spans="1:12" ht="129" x14ac:dyDescent="0.3">
      <c r="A64" s="5" t="s">
        <v>0</v>
      </c>
      <c r="B64" s="6" t="s">
        <v>1</v>
      </c>
      <c r="C64" s="5" t="s">
        <v>2</v>
      </c>
      <c r="D64" s="6" t="s">
        <v>252</v>
      </c>
      <c r="E64" s="86" t="s">
        <v>246</v>
      </c>
      <c r="F64" s="6" t="s">
        <v>214</v>
      </c>
      <c r="G64" s="6" t="s">
        <v>253</v>
      </c>
      <c r="H64" s="6" t="s">
        <v>254</v>
      </c>
      <c r="I64" s="7" t="s">
        <v>3</v>
      </c>
      <c r="J64" s="7" t="s">
        <v>4</v>
      </c>
      <c r="K64" s="7" t="s">
        <v>5</v>
      </c>
      <c r="L64" s="26" t="s">
        <v>39</v>
      </c>
    </row>
    <row r="65" spans="1:12" x14ac:dyDescent="0.3">
      <c r="A65" s="18" t="s">
        <v>140</v>
      </c>
      <c r="B65" s="19" t="s">
        <v>25</v>
      </c>
      <c r="C65" s="4" t="s">
        <v>19</v>
      </c>
      <c r="D65" s="15"/>
      <c r="E65" s="15">
        <v>2</v>
      </c>
      <c r="F65" s="15">
        <v>4</v>
      </c>
      <c r="G65" s="15"/>
      <c r="H65" s="15"/>
      <c r="I65" s="62">
        <f t="shared" ref="I65:I76" si="7">SUM(D65:H65)</f>
        <v>6</v>
      </c>
      <c r="J65" s="9"/>
      <c r="K65" s="10">
        <f t="shared" ref="K65:K86" si="8">J65*I65</f>
        <v>0</v>
      </c>
      <c r="L65" s="31"/>
    </row>
    <row r="66" spans="1:12" x14ac:dyDescent="0.3">
      <c r="A66" s="18" t="s">
        <v>140</v>
      </c>
      <c r="B66" s="19" t="s">
        <v>26</v>
      </c>
      <c r="C66" s="4" t="s">
        <v>19</v>
      </c>
      <c r="D66" s="15"/>
      <c r="E66" s="15"/>
      <c r="F66" s="15">
        <v>8</v>
      </c>
      <c r="G66" s="15"/>
      <c r="H66" s="15"/>
      <c r="I66" s="62">
        <f t="shared" si="7"/>
        <v>8</v>
      </c>
      <c r="J66" s="9"/>
      <c r="K66" s="10">
        <f t="shared" si="8"/>
        <v>0</v>
      </c>
      <c r="L66" s="31"/>
    </row>
    <row r="67" spans="1:12" x14ac:dyDescent="0.3">
      <c r="A67" s="18" t="s">
        <v>228</v>
      </c>
      <c r="B67" s="19" t="s">
        <v>71</v>
      </c>
      <c r="C67" s="4" t="s">
        <v>19</v>
      </c>
      <c r="D67" s="15"/>
      <c r="E67" s="15"/>
      <c r="F67" s="15">
        <v>1</v>
      </c>
      <c r="G67" s="15"/>
      <c r="H67" s="15"/>
      <c r="I67" s="62">
        <f t="shared" si="7"/>
        <v>1</v>
      </c>
      <c r="J67" s="9"/>
      <c r="K67" s="10">
        <f t="shared" si="8"/>
        <v>0</v>
      </c>
      <c r="L67" s="31"/>
    </row>
    <row r="68" spans="1:12" x14ac:dyDescent="0.3">
      <c r="A68" s="18" t="s">
        <v>136</v>
      </c>
      <c r="B68" s="19" t="s">
        <v>95</v>
      </c>
      <c r="C68" s="4" t="s">
        <v>19</v>
      </c>
      <c r="D68" s="15"/>
      <c r="E68" s="15"/>
      <c r="F68" s="15"/>
      <c r="G68" s="15">
        <f>2*G93+20</f>
        <v>90</v>
      </c>
      <c r="H68" s="15"/>
      <c r="I68" s="62">
        <f t="shared" si="7"/>
        <v>90</v>
      </c>
      <c r="J68" s="9"/>
      <c r="K68" s="10">
        <f t="shared" si="8"/>
        <v>0</v>
      </c>
      <c r="L68" s="31"/>
    </row>
    <row r="69" spans="1:12" x14ac:dyDescent="0.3">
      <c r="A69" s="18" t="s">
        <v>136</v>
      </c>
      <c r="B69" s="19" t="s">
        <v>229</v>
      </c>
      <c r="C69" s="4" t="s">
        <v>19</v>
      </c>
      <c r="D69" s="15"/>
      <c r="E69" s="15">
        <v>2</v>
      </c>
      <c r="F69" s="15">
        <v>1</v>
      </c>
      <c r="G69" s="15"/>
      <c r="H69" s="15"/>
      <c r="I69" s="62">
        <f t="shared" si="7"/>
        <v>3</v>
      </c>
      <c r="J69" s="9"/>
      <c r="K69" s="10">
        <f t="shared" si="8"/>
        <v>0</v>
      </c>
      <c r="L69" s="31"/>
    </row>
    <row r="70" spans="1:12" x14ac:dyDescent="0.3">
      <c r="A70" s="18" t="s">
        <v>136</v>
      </c>
      <c r="B70" s="19" t="s">
        <v>139</v>
      </c>
      <c r="C70" s="4" t="s">
        <v>19</v>
      </c>
      <c r="D70" s="15"/>
      <c r="E70" s="15">
        <v>1</v>
      </c>
      <c r="F70" s="15">
        <v>1</v>
      </c>
      <c r="G70" s="15">
        <v>2</v>
      </c>
      <c r="H70" s="15">
        <v>4</v>
      </c>
      <c r="I70" s="62">
        <f t="shared" si="7"/>
        <v>8</v>
      </c>
      <c r="J70" s="9"/>
      <c r="K70" s="10">
        <f t="shared" si="8"/>
        <v>0</v>
      </c>
      <c r="L70" s="31"/>
    </row>
    <row r="71" spans="1:12" x14ac:dyDescent="0.3">
      <c r="A71" s="18" t="s">
        <v>136</v>
      </c>
      <c r="B71" s="19" t="s">
        <v>71</v>
      </c>
      <c r="C71" s="4" t="s">
        <v>19</v>
      </c>
      <c r="D71" s="15"/>
      <c r="E71" s="15"/>
      <c r="F71" s="15">
        <v>2</v>
      </c>
      <c r="G71" s="15"/>
      <c r="H71" s="15"/>
      <c r="I71" s="62">
        <f t="shared" si="7"/>
        <v>2</v>
      </c>
      <c r="J71" s="9"/>
      <c r="K71" s="10">
        <f t="shared" si="8"/>
        <v>0</v>
      </c>
      <c r="L71" s="31"/>
    </row>
    <row r="72" spans="1:12" x14ac:dyDescent="0.3">
      <c r="A72" s="18" t="s">
        <v>135</v>
      </c>
      <c r="B72" s="19" t="s">
        <v>260</v>
      </c>
      <c r="C72" s="4" t="s">
        <v>19</v>
      </c>
      <c r="D72" s="15"/>
      <c r="E72" s="15"/>
      <c r="F72" s="15"/>
      <c r="G72" s="15">
        <v>2</v>
      </c>
      <c r="H72" s="15"/>
      <c r="I72" s="62">
        <f t="shared" si="7"/>
        <v>2</v>
      </c>
      <c r="J72" s="9"/>
      <c r="K72" s="10">
        <f t="shared" si="8"/>
        <v>0</v>
      </c>
      <c r="L72" s="31"/>
    </row>
    <row r="73" spans="1:12" x14ac:dyDescent="0.3">
      <c r="A73" s="18" t="s">
        <v>257</v>
      </c>
      <c r="B73" s="19" t="s">
        <v>258</v>
      </c>
      <c r="C73" s="4" t="s">
        <v>19</v>
      </c>
      <c r="D73" s="15"/>
      <c r="E73" s="15"/>
      <c r="F73" s="15"/>
      <c r="G73" s="15">
        <v>2</v>
      </c>
      <c r="H73" s="15"/>
      <c r="I73" s="62">
        <f t="shared" si="7"/>
        <v>2</v>
      </c>
      <c r="J73" s="9"/>
      <c r="K73" s="10">
        <f t="shared" si="8"/>
        <v>0</v>
      </c>
      <c r="L73" s="31"/>
    </row>
    <row r="74" spans="1:12" x14ac:dyDescent="0.3">
      <c r="A74" s="18" t="s">
        <v>257</v>
      </c>
      <c r="B74" s="19" t="s">
        <v>96</v>
      </c>
      <c r="C74" s="4" t="s">
        <v>19</v>
      </c>
      <c r="D74" s="15"/>
      <c r="E74" s="15"/>
      <c r="F74" s="15">
        <v>2</v>
      </c>
      <c r="G74" s="15"/>
      <c r="H74" s="15"/>
      <c r="I74" s="62">
        <f t="shared" si="7"/>
        <v>2</v>
      </c>
      <c r="J74" s="9"/>
      <c r="K74" s="10">
        <f t="shared" si="8"/>
        <v>0</v>
      </c>
      <c r="L74" s="31"/>
    </row>
    <row r="75" spans="1:12" x14ac:dyDescent="0.3">
      <c r="A75" s="18" t="s">
        <v>134</v>
      </c>
      <c r="B75" s="19" t="s">
        <v>97</v>
      </c>
      <c r="C75" s="4" t="s">
        <v>19</v>
      </c>
      <c r="D75" s="15"/>
      <c r="E75" s="15"/>
      <c r="F75" s="15"/>
      <c r="G75" s="15">
        <v>2</v>
      </c>
      <c r="H75" s="15">
        <v>25</v>
      </c>
      <c r="I75" s="62">
        <f t="shared" si="7"/>
        <v>27</v>
      </c>
      <c r="J75" s="9"/>
      <c r="K75" s="10">
        <f t="shared" si="8"/>
        <v>0</v>
      </c>
      <c r="L75" s="31"/>
    </row>
    <row r="76" spans="1:12" x14ac:dyDescent="0.3">
      <c r="A76" s="18" t="s">
        <v>134</v>
      </c>
      <c r="B76" s="19" t="s">
        <v>98</v>
      </c>
      <c r="C76" s="4" t="s">
        <v>19</v>
      </c>
      <c r="D76" s="15"/>
      <c r="E76" s="15"/>
      <c r="F76" s="15"/>
      <c r="G76" s="15">
        <v>35</v>
      </c>
      <c r="H76" s="15">
        <v>30</v>
      </c>
      <c r="I76" s="62">
        <f t="shared" si="7"/>
        <v>65</v>
      </c>
      <c r="J76" s="9"/>
      <c r="K76" s="10">
        <f t="shared" si="8"/>
        <v>0</v>
      </c>
      <c r="L76" s="31"/>
    </row>
    <row r="77" spans="1:12" x14ac:dyDescent="0.3">
      <c r="A77" s="18" t="s">
        <v>133</v>
      </c>
      <c r="B77" s="19" t="s">
        <v>99</v>
      </c>
      <c r="C77" s="4" t="s">
        <v>19</v>
      </c>
      <c r="D77" s="15"/>
      <c r="E77" s="15">
        <v>1</v>
      </c>
      <c r="F77" s="15"/>
      <c r="G77" s="15"/>
      <c r="H77" s="15"/>
      <c r="I77" s="62">
        <f t="shared" ref="I77:I85" si="9">SUM(D77:H77)</f>
        <v>1</v>
      </c>
      <c r="J77" s="9"/>
      <c r="K77" s="10">
        <f t="shared" si="8"/>
        <v>0</v>
      </c>
      <c r="L77" s="31"/>
    </row>
    <row r="78" spans="1:12" x14ac:dyDescent="0.3">
      <c r="A78" s="18" t="s">
        <v>133</v>
      </c>
      <c r="B78" s="19" t="s">
        <v>255</v>
      </c>
      <c r="C78" s="4" t="s">
        <v>19</v>
      </c>
      <c r="D78" s="15"/>
      <c r="E78" s="15"/>
      <c r="F78" s="15"/>
      <c r="G78" s="15"/>
      <c r="H78" s="15">
        <v>6</v>
      </c>
      <c r="I78" s="62">
        <f t="shared" si="9"/>
        <v>6</v>
      </c>
      <c r="J78" s="9"/>
      <c r="K78" s="10">
        <f t="shared" si="8"/>
        <v>0</v>
      </c>
      <c r="L78" s="31"/>
    </row>
    <row r="79" spans="1:12" x14ac:dyDescent="0.3">
      <c r="A79" s="18" t="s">
        <v>132</v>
      </c>
      <c r="B79" s="19" t="s">
        <v>100</v>
      </c>
      <c r="C79" s="4" t="s">
        <v>19</v>
      </c>
      <c r="D79" s="15"/>
      <c r="E79" s="15"/>
      <c r="F79" s="15"/>
      <c r="G79" s="15">
        <v>10</v>
      </c>
      <c r="H79" s="15"/>
      <c r="I79" s="62">
        <f t="shared" si="9"/>
        <v>10</v>
      </c>
      <c r="J79" s="9"/>
      <c r="K79" s="10">
        <f t="shared" si="8"/>
        <v>0</v>
      </c>
      <c r="L79" s="131" t="s">
        <v>113</v>
      </c>
    </row>
    <row r="80" spans="1:12" x14ac:dyDescent="0.3">
      <c r="A80" s="18" t="s">
        <v>132</v>
      </c>
      <c r="B80" s="19" t="s">
        <v>101</v>
      </c>
      <c r="C80" s="4" t="s">
        <v>19</v>
      </c>
      <c r="D80" s="15"/>
      <c r="E80" s="15"/>
      <c r="F80" s="15"/>
      <c r="G80" s="15">
        <v>40</v>
      </c>
      <c r="H80" s="15"/>
      <c r="I80" s="62">
        <f t="shared" si="9"/>
        <v>40</v>
      </c>
      <c r="J80" s="9"/>
      <c r="K80" s="10">
        <f t="shared" si="8"/>
        <v>0</v>
      </c>
      <c r="L80" s="131"/>
    </row>
    <row r="81" spans="1:12" x14ac:dyDescent="0.3">
      <c r="A81" s="18" t="s">
        <v>209</v>
      </c>
      <c r="B81" s="19" t="s">
        <v>256</v>
      </c>
      <c r="C81" s="4" t="s">
        <v>19</v>
      </c>
      <c r="D81" s="15"/>
      <c r="E81" s="15"/>
      <c r="F81" s="15"/>
      <c r="G81" s="15"/>
      <c r="H81" s="15">
        <v>6</v>
      </c>
      <c r="I81" s="62">
        <f>SUM(D81:H81)</f>
        <v>6</v>
      </c>
      <c r="J81" s="9"/>
      <c r="K81" s="10">
        <f t="shared" si="8"/>
        <v>0</v>
      </c>
      <c r="L81" s="55"/>
    </row>
    <row r="82" spans="1:12" x14ac:dyDescent="0.3">
      <c r="A82" s="18" t="s">
        <v>131</v>
      </c>
      <c r="B82" s="19" t="s">
        <v>102</v>
      </c>
      <c r="C82" s="4" t="s">
        <v>19</v>
      </c>
      <c r="D82" s="15"/>
      <c r="E82" s="15">
        <v>2</v>
      </c>
      <c r="F82" s="15"/>
      <c r="G82" s="15">
        <v>5</v>
      </c>
      <c r="H82" s="15"/>
      <c r="I82" s="62">
        <f t="shared" si="9"/>
        <v>7</v>
      </c>
      <c r="J82" s="9"/>
      <c r="K82" s="10">
        <f t="shared" si="8"/>
        <v>0</v>
      </c>
      <c r="L82" s="31"/>
    </row>
    <row r="83" spans="1:12" x14ac:dyDescent="0.3">
      <c r="A83" s="18" t="s">
        <v>131</v>
      </c>
      <c r="B83" s="19" t="s">
        <v>103</v>
      </c>
      <c r="C83" s="4" t="s">
        <v>19</v>
      </c>
      <c r="D83" s="15"/>
      <c r="E83" s="15"/>
      <c r="F83" s="15"/>
      <c r="G83" s="15">
        <v>3</v>
      </c>
      <c r="H83" s="15"/>
      <c r="I83" s="62">
        <f t="shared" si="9"/>
        <v>3</v>
      </c>
      <c r="J83" s="9"/>
      <c r="K83" s="10">
        <f t="shared" si="8"/>
        <v>0</v>
      </c>
      <c r="L83" s="31"/>
    </row>
    <row r="84" spans="1:12" x14ac:dyDescent="0.3">
      <c r="A84" s="18" t="s">
        <v>131</v>
      </c>
      <c r="B84" s="19" t="s">
        <v>104</v>
      </c>
      <c r="C84" s="4" t="s">
        <v>19</v>
      </c>
      <c r="D84" s="15"/>
      <c r="E84" s="15"/>
      <c r="F84" s="15"/>
      <c r="G84" s="15">
        <v>12</v>
      </c>
      <c r="H84" s="15"/>
      <c r="I84" s="62">
        <f t="shared" si="9"/>
        <v>12</v>
      </c>
      <c r="J84" s="9"/>
      <c r="K84" s="10">
        <f t="shared" si="8"/>
        <v>0</v>
      </c>
      <c r="L84" s="31"/>
    </row>
    <row r="85" spans="1:12" x14ac:dyDescent="0.3">
      <c r="A85" s="18" t="s">
        <v>130</v>
      </c>
      <c r="B85" s="19" t="s">
        <v>138</v>
      </c>
      <c r="C85" s="4" t="s">
        <v>19</v>
      </c>
      <c r="D85" s="15"/>
      <c r="E85" s="15"/>
      <c r="F85" s="15"/>
      <c r="G85" s="15">
        <v>2</v>
      </c>
      <c r="H85" s="15"/>
      <c r="I85" s="62">
        <f t="shared" si="9"/>
        <v>2</v>
      </c>
      <c r="J85" s="9"/>
      <c r="K85" s="10">
        <f t="shared" si="8"/>
        <v>0</v>
      </c>
      <c r="L85" s="31"/>
    </row>
    <row r="86" spans="1:12" x14ac:dyDescent="0.3">
      <c r="A86" s="18" t="s">
        <v>130</v>
      </c>
      <c r="B86" s="19" t="s">
        <v>137</v>
      </c>
      <c r="C86" s="4" t="s">
        <v>19</v>
      </c>
      <c r="D86" s="15"/>
      <c r="E86" s="15"/>
      <c r="F86" s="15"/>
      <c r="G86" s="15">
        <v>4</v>
      </c>
      <c r="H86" s="15"/>
      <c r="I86" s="62">
        <f>SUM(D86:H86)</f>
        <v>4</v>
      </c>
      <c r="J86" s="9"/>
      <c r="K86" s="10">
        <f t="shared" si="8"/>
        <v>0</v>
      </c>
      <c r="L86" s="31"/>
    </row>
    <row r="87" spans="1:12" x14ac:dyDescent="0.3">
      <c r="A87" s="97" t="s">
        <v>22</v>
      </c>
      <c r="B87" s="97"/>
      <c r="C87" s="97"/>
      <c r="D87" s="97"/>
      <c r="E87" s="97"/>
      <c r="F87" s="97"/>
      <c r="G87" s="97"/>
      <c r="H87" s="97"/>
      <c r="I87" s="97"/>
      <c r="J87" s="101">
        <f>SUM(K65:K86)</f>
        <v>0</v>
      </c>
      <c r="K87" s="101"/>
      <c r="L87" s="27"/>
    </row>
    <row r="88" spans="1:12" x14ac:dyDescent="0.3">
      <c r="A88" s="108" t="s">
        <v>105</v>
      </c>
      <c r="B88" s="108"/>
      <c r="C88" s="108"/>
      <c r="D88" s="108"/>
      <c r="E88" s="108"/>
      <c r="F88" s="108"/>
      <c r="G88" s="108"/>
      <c r="H88" s="108"/>
      <c r="I88" s="108"/>
      <c r="J88" s="108"/>
      <c r="K88" s="108"/>
      <c r="L88" s="109"/>
    </row>
    <row r="89" spans="1:12" x14ac:dyDescent="0.3">
      <c r="A89" s="108"/>
      <c r="B89" s="108"/>
      <c r="C89" s="108"/>
      <c r="D89" s="108"/>
      <c r="E89" s="108"/>
      <c r="F89" s="108"/>
      <c r="G89" s="108"/>
      <c r="H89" s="108"/>
      <c r="I89" s="108"/>
      <c r="J89" s="108"/>
      <c r="K89" s="108"/>
      <c r="L89" s="109"/>
    </row>
    <row r="90" spans="1:12" ht="129" x14ac:dyDescent="0.3">
      <c r="A90" s="5" t="s">
        <v>0</v>
      </c>
      <c r="B90" s="6" t="s">
        <v>1</v>
      </c>
      <c r="C90" s="5" t="s">
        <v>2</v>
      </c>
      <c r="D90" s="6" t="s">
        <v>252</v>
      </c>
      <c r="E90" s="86" t="s">
        <v>246</v>
      </c>
      <c r="F90" s="6" t="s">
        <v>214</v>
      </c>
      <c r="G90" s="6" t="s">
        <v>253</v>
      </c>
      <c r="H90" s="6" t="s">
        <v>254</v>
      </c>
      <c r="I90" s="7" t="s">
        <v>3</v>
      </c>
      <c r="J90" s="7" t="s">
        <v>4</v>
      </c>
      <c r="K90" s="7" t="s">
        <v>5</v>
      </c>
      <c r="L90" s="26" t="s">
        <v>39</v>
      </c>
    </row>
    <row r="91" spans="1:12" x14ac:dyDescent="0.3">
      <c r="A91" s="75" t="s">
        <v>180</v>
      </c>
      <c r="B91" s="11" t="s">
        <v>106</v>
      </c>
      <c r="C91" s="11" t="s">
        <v>19</v>
      </c>
      <c r="D91" s="11"/>
      <c r="E91" s="11"/>
      <c r="F91" s="13"/>
      <c r="G91" s="13">
        <v>30</v>
      </c>
      <c r="H91" s="13"/>
      <c r="I91" s="13">
        <f t="shared" ref="I91:I92" si="10">SUM(D91:H91)</f>
        <v>30</v>
      </c>
      <c r="J91" s="80"/>
      <c r="K91" s="14">
        <f>J91*I91</f>
        <v>0</v>
      </c>
      <c r="L91" s="32" t="s">
        <v>107</v>
      </c>
    </row>
    <row r="92" spans="1:12" x14ac:dyDescent="0.3">
      <c r="A92" s="76" t="s">
        <v>143</v>
      </c>
      <c r="B92" s="4" t="s">
        <v>106</v>
      </c>
      <c r="C92" s="4" t="s">
        <v>19</v>
      </c>
      <c r="D92" s="4"/>
      <c r="E92" s="4"/>
      <c r="F92" s="8"/>
      <c r="G92" s="16">
        <v>5</v>
      </c>
      <c r="H92" s="16"/>
      <c r="I92" s="8">
        <f t="shared" si="10"/>
        <v>5</v>
      </c>
      <c r="J92" s="10"/>
      <c r="K92" s="10">
        <f>J92*I92</f>
        <v>0</v>
      </c>
      <c r="L92" s="30" t="s">
        <v>107</v>
      </c>
    </row>
    <row r="93" spans="1:12" ht="40.5" customHeight="1" x14ac:dyDescent="0.3">
      <c r="A93" s="21" t="s">
        <v>197</v>
      </c>
      <c r="B93" s="4" t="s">
        <v>108</v>
      </c>
      <c r="C93" s="4" t="s">
        <v>19</v>
      </c>
      <c r="D93" s="4"/>
      <c r="E93" s="4"/>
      <c r="F93" s="8"/>
      <c r="G93" s="16">
        <f>G92+G91</f>
        <v>35</v>
      </c>
      <c r="H93" s="16"/>
      <c r="I93" s="8">
        <f>SUM(D93:H93)</f>
        <v>35</v>
      </c>
      <c r="J93" s="10"/>
      <c r="K93" s="10">
        <f>J93*I93</f>
        <v>0</v>
      </c>
      <c r="L93" s="30" t="s">
        <v>210</v>
      </c>
    </row>
    <row r="94" spans="1:12" x14ac:dyDescent="0.3">
      <c r="A94" s="97" t="s">
        <v>22</v>
      </c>
      <c r="B94" s="97"/>
      <c r="C94" s="97"/>
      <c r="D94" s="97"/>
      <c r="E94" s="97"/>
      <c r="F94" s="97"/>
      <c r="G94" s="97"/>
      <c r="H94" s="97"/>
      <c r="I94" s="97"/>
      <c r="J94" s="101">
        <f>SUM(K91:K93)</f>
        <v>0</v>
      </c>
      <c r="K94" s="101"/>
      <c r="L94" s="33"/>
    </row>
    <row r="95" spans="1:12" x14ac:dyDescent="0.3">
      <c r="A95" s="106" t="s">
        <v>115</v>
      </c>
      <c r="B95" s="106"/>
      <c r="C95" s="106"/>
      <c r="D95" s="106"/>
      <c r="E95" s="106"/>
      <c r="F95" s="106"/>
      <c r="G95" s="106"/>
      <c r="H95" s="106"/>
      <c r="I95" s="106"/>
      <c r="J95" s="106"/>
      <c r="K95" s="106"/>
      <c r="L95" s="107"/>
    </row>
    <row r="96" spans="1:12" x14ac:dyDescent="0.3">
      <c r="A96" s="106"/>
      <c r="B96" s="106"/>
      <c r="C96" s="106"/>
      <c r="D96" s="106"/>
      <c r="E96" s="106"/>
      <c r="F96" s="106"/>
      <c r="G96" s="106"/>
      <c r="H96" s="106"/>
      <c r="I96" s="106"/>
      <c r="J96" s="106"/>
      <c r="K96" s="106"/>
      <c r="L96" s="107"/>
    </row>
    <row r="97" spans="1:12" ht="129" x14ac:dyDescent="0.3">
      <c r="A97" s="5" t="s">
        <v>0</v>
      </c>
      <c r="B97" s="6" t="s">
        <v>1</v>
      </c>
      <c r="C97" s="5" t="s">
        <v>2</v>
      </c>
      <c r="D97" s="6" t="s">
        <v>252</v>
      </c>
      <c r="E97" s="86" t="s">
        <v>246</v>
      </c>
      <c r="F97" s="6" t="s">
        <v>214</v>
      </c>
      <c r="G97" s="6" t="s">
        <v>253</v>
      </c>
      <c r="H97" s="6" t="s">
        <v>254</v>
      </c>
      <c r="I97" s="7" t="s">
        <v>3</v>
      </c>
      <c r="J97" s="7" t="s">
        <v>4</v>
      </c>
      <c r="K97" s="7" t="s">
        <v>5</v>
      </c>
      <c r="L97" s="26" t="s">
        <v>39</v>
      </c>
    </row>
    <row r="98" spans="1:12" ht="23.25" customHeight="1" x14ac:dyDescent="0.3">
      <c r="A98" s="18" t="s">
        <v>177</v>
      </c>
      <c r="B98" s="19" t="s">
        <v>109</v>
      </c>
      <c r="C98" s="4" t="s">
        <v>19</v>
      </c>
      <c r="D98" s="15"/>
      <c r="E98" s="15"/>
      <c r="F98" s="63"/>
      <c r="G98" s="15">
        <f>4*G93+25</f>
        <v>165</v>
      </c>
      <c r="H98" s="15"/>
      <c r="I98" s="22">
        <f>SUM(D98:H98)</f>
        <v>165</v>
      </c>
      <c r="J98" s="10"/>
      <c r="K98" s="10">
        <f t="shared" ref="K98:K109" si="11">J98*I98</f>
        <v>0</v>
      </c>
      <c r="L98" s="31" t="s">
        <v>124</v>
      </c>
    </row>
    <row r="99" spans="1:12" ht="23.25" customHeight="1" x14ac:dyDescent="0.3">
      <c r="A99" s="18" t="s">
        <v>177</v>
      </c>
      <c r="B99" s="19" t="s">
        <v>23</v>
      </c>
      <c r="C99" s="4" t="s">
        <v>19</v>
      </c>
      <c r="D99" s="15"/>
      <c r="E99" s="15">
        <v>16</v>
      </c>
      <c r="F99" s="15">
        <v>2</v>
      </c>
      <c r="G99" s="63"/>
      <c r="H99" s="63"/>
      <c r="I99" s="22">
        <f t="shared" ref="I99:I108" si="12">SUM(D99:H99)</f>
        <v>18</v>
      </c>
      <c r="J99" s="10"/>
      <c r="K99" s="10">
        <f t="shared" si="11"/>
        <v>0</v>
      </c>
      <c r="L99" s="31" t="s">
        <v>265</v>
      </c>
    </row>
    <row r="100" spans="1:12" ht="23.25" customHeight="1" x14ac:dyDescent="0.3">
      <c r="A100" s="18" t="s">
        <v>177</v>
      </c>
      <c r="B100" s="19" t="s">
        <v>248</v>
      </c>
      <c r="C100" s="4" t="s">
        <v>19</v>
      </c>
      <c r="D100" s="15"/>
      <c r="E100" s="15">
        <v>1</v>
      </c>
      <c r="F100" s="15"/>
      <c r="G100" s="63"/>
      <c r="H100" s="63"/>
      <c r="I100" s="22">
        <f t="shared" si="12"/>
        <v>1</v>
      </c>
      <c r="J100" s="10"/>
      <c r="K100" s="10">
        <f t="shared" si="11"/>
        <v>0</v>
      </c>
      <c r="L100" s="31"/>
    </row>
    <row r="101" spans="1:12" ht="23.25" customHeight="1" x14ac:dyDescent="0.3">
      <c r="A101" s="18" t="s">
        <v>196</v>
      </c>
      <c r="B101" s="19" t="s">
        <v>68</v>
      </c>
      <c r="C101" s="4" t="s">
        <v>19</v>
      </c>
      <c r="D101" s="15"/>
      <c r="E101" s="15">
        <v>5</v>
      </c>
      <c r="F101" s="15">
        <v>3</v>
      </c>
      <c r="G101" s="63"/>
      <c r="H101" s="63"/>
      <c r="I101" s="22">
        <f t="shared" si="12"/>
        <v>8</v>
      </c>
      <c r="J101" s="10"/>
      <c r="K101" s="10">
        <f t="shared" si="11"/>
        <v>0</v>
      </c>
      <c r="L101" s="31"/>
    </row>
    <row r="102" spans="1:12" ht="23.25" customHeight="1" x14ac:dyDescent="0.3">
      <c r="A102" s="18" t="s">
        <v>178</v>
      </c>
      <c r="B102" s="19" t="s">
        <v>109</v>
      </c>
      <c r="C102" s="4" t="s">
        <v>19</v>
      </c>
      <c r="D102" s="15"/>
      <c r="E102" s="15"/>
      <c r="F102" s="63"/>
      <c r="G102" s="15">
        <f>2*G93+25</f>
        <v>95</v>
      </c>
      <c r="H102" s="15"/>
      <c r="I102" s="22">
        <f t="shared" si="12"/>
        <v>95</v>
      </c>
      <c r="J102" s="10"/>
      <c r="K102" s="10">
        <f t="shared" si="11"/>
        <v>0</v>
      </c>
      <c r="L102" s="30" t="s">
        <v>266</v>
      </c>
    </row>
    <row r="103" spans="1:12" ht="23.25" customHeight="1" x14ac:dyDescent="0.3">
      <c r="A103" s="18" t="s">
        <v>72</v>
      </c>
      <c r="B103" s="19" t="s">
        <v>23</v>
      </c>
      <c r="C103" s="4" t="s">
        <v>19</v>
      </c>
      <c r="D103" s="15"/>
      <c r="E103" s="15">
        <v>4</v>
      </c>
      <c r="F103" s="15">
        <v>6</v>
      </c>
      <c r="G103" s="63"/>
      <c r="H103" s="63"/>
      <c r="I103" s="22">
        <f t="shared" si="12"/>
        <v>10</v>
      </c>
      <c r="J103" s="10"/>
      <c r="K103" s="10">
        <f t="shared" si="11"/>
        <v>0</v>
      </c>
      <c r="L103" s="31"/>
    </row>
    <row r="104" spans="1:12" ht="23.25" customHeight="1" x14ac:dyDescent="0.3">
      <c r="A104" s="18" t="s">
        <v>72</v>
      </c>
      <c r="B104" s="19" t="s">
        <v>248</v>
      </c>
      <c r="C104" s="4" t="s">
        <v>19</v>
      </c>
      <c r="D104" s="15"/>
      <c r="E104" s="15">
        <v>1</v>
      </c>
      <c r="F104" s="15"/>
      <c r="G104" s="63"/>
      <c r="H104" s="63"/>
      <c r="I104" s="22">
        <f t="shared" si="12"/>
        <v>1</v>
      </c>
      <c r="J104" s="10"/>
      <c r="K104" s="10">
        <f t="shared" si="11"/>
        <v>0</v>
      </c>
      <c r="L104" s="31"/>
    </row>
    <row r="105" spans="1:12" ht="23.25" customHeight="1" x14ac:dyDescent="0.3">
      <c r="A105" s="18" t="s">
        <v>249</v>
      </c>
      <c r="B105" s="19" t="s">
        <v>23</v>
      </c>
      <c r="C105" s="4" t="s">
        <v>19</v>
      </c>
      <c r="D105" s="15"/>
      <c r="E105" s="15">
        <v>6</v>
      </c>
      <c r="F105" s="15"/>
      <c r="G105" s="63"/>
      <c r="H105" s="63"/>
      <c r="I105" s="22">
        <f t="shared" si="12"/>
        <v>6</v>
      </c>
      <c r="J105" s="10"/>
      <c r="K105" s="10">
        <f t="shared" si="11"/>
        <v>0</v>
      </c>
      <c r="L105" s="31"/>
    </row>
    <row r="106" spans="1:12" ht="23.25" customHeight="1" x14ac:dyDescent="0.3">
      <c r="A106" s="18" t="s">
        <v>223</v>
      </c>
      <c r="B106" s="19" t="s">
        <v>109</v>
      </c>
      <c r="C106" s="4" t="s">
        <v>19</v>
      </c>
      <c r="D106" s="15"/>
      <c r="E106" s="15"/>
      <c r="F106" s="63"/>
      <c r="G106" s="15">
        <f>2*G93+24</f>
        <v>94</v>
      </c>
      <c r="H106" s="15"/>
      <c r="I106" s="22">
        <f t="shared" si="12"/>
        <v>94</v>
      </c>
      <c r="J106" s="10"/>
      <c r="K106" s="10">
        <f t="shared" si="11"/>
        <v>0</v>
      </c>
      <c r="L106" s="30" t="s">
        <v>112</v>
      </c>
    </row>
    <row r="107" spans="1:12" ht="23.25" customHeight="1" x14ac:dyDescent="0.3">
      <c r="A107" s="18" t="s">
        <v>110</v>
      </c>
      <c r="B107" s="19" t="s">
        <v>109</v>
      </c>
      <c r="C107" s="4" t="s">
        <v>19</v>
      </c>
      <c r="D107" s="15"/>
      <c r="E107" s="15"/>
      <c r="F107" s="63"/>
      <c r="G107" s="15">
        <f>G93+20</f>
        <v>55</v>
      </c>
      <c r="H107" s="15"/>
      <c r="I107" s="22">
        <f t="shared" si="12"/>
        <v>55</v>
      </c>
      <c r="J107" s="10"/>
      <c r="K107" s="10">
        <f t="shared" si="11"/>
        <v>0</v>
      </c>
      <c r="L107" s="31" t="s">
        <v>114</v>
      </c>
    </row>
    <row r="108" spans="1:12" ht="23.25" customHeight="1" x14ac:dyDescent="0.3">
      <c r="A108" s="18" t="s">
        <v>111</v>
      </c>
      <c r="B108" s="19" t="s">
        <v>109</v>
      </c>
      <c r="C108" s="4" t="s">
        <v>19</v>
      </c>
      <c r="D108" s="15"/>
      <c r="E108" s="15"/>
      <c r="F108" s="63"/>
      <c r="G108" s="15">
        <f>G93+10</f>
        <v>45</v>
      </c>
      <c r="H108" s="15"/>
      <c r="I108" s="22">
        <f t="shared" si="12"/>
        <v>45</v>
      </c>
      <c r="J108" s="10"/>
      <c r="K108" s="10">
        <f t="shared" si="11"/>
        <v>0</v>
      </c>
      <c r="L108" s="31"/>
    </row>
    <row r="109" spans="1:12" ht="23.25" customHeight="1" x14ac:dyDescent="0.3">
      <c r="A109" s="18" t="s">
        <v>27</v>
      </c>
      <c r="B109" s="19" t="s">
        <v>28</v>
      </c>
      <c r="C109" s="4" t="s">
        <v>19</v>
      </c>
      <c r="D109" s="15"/>
      <c r="E109" s="15">
        <v>5</v>
      </c>
      <c r="F109" s="104">
        <v>5</v>
      </c>
      <c r="G109" s="105"/>
      <c r="H109" s="15">
        <v>1</v>
      </c>
      <c r="I109" s="22">
        <f>SUM(D109:H109)</f>
        <v>11</v>
      </c>
      <c r="J109" s="10"/>
      <c r="K109" s="10">
        <f t="shared" si="11"/>
        <v>0</v>
      </c>
      <c r="L109" s="31"/>
    </row>
    <row r="110" spans="1:12" ht="23.25" customHeight="1" x14ac:dyDescent="0.3">
      <c r="A110" s="97" t="s">
        <v>22</v>
      </c>
      <c r="B110" s="97"/>
      <c r="C110" s="97"/>
      <c r="D110" s="97"/>
      <c r="E110" s="97"/>
      <c r="F110" s="97"/>
      <c r="G110" s="97"/>
      <c r="H110" s="97"/>
      <c r="I110" s="97"/>
      <c r="J110" s="101">
        <f>SUM(K98:K109)</f>
        <v>0</v>
      </c>
      <c r="K110" s="101"/>
      <c r="L110" s="34"/>
    </row>
    <row r="111" spans="1:12" x14ac:dyDescent="0.3">
      <c r="A111" s="134" t="s">
        <v>141</v>
      </c>
      <c r="B111" s="134"/>
      <c r="C111" s="134"/>
      <c r="D111" s="134"/>
      <c r="E111" s="134"/>
      <c r="F111" s="134"/>
      <c r="G111" s="134"/>
      <c r="H111" s="134"/>
      <c r="I111" s="134"/>
      <c r="J111" s="134"/>
      <c r="K111" s="134"/>
      <c r="L111" s="135"/>
    </row>
    <row r="112" spans="1:12" x14ac:dyDescent="0.3">
      <c r="A112" s="134"/>
      <c r="B112" s="134"/>
      <c r="C112" s="134"/>
      <c r="D112" s="134"/>
      <c r="E112" s="134"/>
      <c r="F112" s="134"/>
      <c r="G112" s="134"/>
      <c r="H112" s="134"/>
      <c r="I112" s="134"/>
      <c r="J112" s="134"/>
      <c r="K112" s="134"/>
      <c r="L112" s="135"/>
    </row>
    <row r="113" spans="1:12" ht="129" x14ac:dyDescent="0.3">
      <c r="A113" s="23" t="s">
        <v>0</v>
      </c>
      <c r="B113" s="6" t="s">
        <v>1</v>
      </c>
      <c r="C113" s="5" t="s">
        <v>2</v>
      </c>
      <c r="D113" s="6" t="s">
        <v>252</v>
      </c>
      <c r="E113" s="86" t="s">
        <v>246</v>
      </c>
      <c r="F113" s="6" t="s">
        <v>214</v>
      </c>
      <c r="G113" s="6" t="s">
        <v>253</v>
      </c>
      <c r="H113" s="6" t="s">
        <v>254</v>
      </c>
      <c r="I113" s="24" t="s">
        <v>3</v>
      </c>
      <c r="J113" s="7" t="s">
        <v>4</v>
      </c>
      <c r="K113" s="7" t="s">
        <v>5</v>
      </c>
      <c r="L113" s="26" t="s">
        <v>39</v>
      </c>
    </row>
    <row r="114" spans="1:12" ht="40.5" customHeight="1" x14ac:dyDescent="0.3">
      <c r="A114" s="25" t="s">
        <v>123</v>
      </c>
      <c r="B114" s="19" t="s">
        <v>227</v>
      </c>
      <c r="C114" s="4" t="s">
        <v>85</v>
      </c>
      <c r="D114" s="4"/>
      <c r="E114" s="61"/>
      <c r="F114" s="15">
        <v>1</v>
      </c>
      <c r="G114" s="63"/>
      <c r="H114" s="63"/>
      <c r="I114" s="22">
        <f>SUM(D114:H114)</f>
        <v>1</v>
      </c>
      <c r="J114" s="10"/>
      <c r="K114" s="10">
        <f>J114*I114</f>
        <v>0</v>
      </c>
      <c r="L114" s="30"/>
    </row>
    <row r="115" spans="1:12" ht="40.5" customHeight="1" x14ac:dyDescent="0.3">
      <c r="A115" s="25" t="s">
        <v>123</v>
      </c>
      <c r="B115" s="19" t="s">
        <v>259</v>
      </c>
      <c r="C115" s="4" t="s">
        <v>85</v>
      </c>
      <c r="D115" s="4"/>
      <c r="E115" s="61"/>
      <c r="F115" s="61"/>
      <c r="G115" s="15">
        <v>12</v>
      </c>
      <c r="H115" s="63"/>
      <c r="I115" s="22">
        <f>SUM(D115:H115)</f>
        <v>12</v>
      </c>
      <c r="J115" s="10"/>
      <c r="K115" s="10">
        <f>J115*I115</f>
        <v>0</v>
      </c>
      <c r="L115" s="30" t="s">
        <v>268</v>
      </c>
    </row>
    <row r="116" spans="1:12" ht="40.5" customHeight="1" x14ac:dyDescent="0.3">
      <c r="A116" s="25" t="s">
        <v>123</v>
      </c>
      <c r="B116" s="19" t="s">
        <v>116</v>
      </c>
      <c r="C116" s="4" t="s">
        <v>85</v>
      </c>
      <c r="D116" s="4"/>
      <c r="E116" s="15">
        <v>2</v>
      </c>
      <c r="F116" s="15">
        <v>17</v>
      </c>
      <c r="G116" s="64"/>
      <c r="H116" s="64"/>
      <c r="I116" s="22">
        <f t="shared" ref="I116:I123" si="13">SUM(D116:H116)</f>
        <v>19</v>
      </c>
      <c r="J116" s="10"/>
      <c r="K116" s="10">
        <f t="shared" ref="K116:K125" si="14">J116*I116</f>
        <v>0</v>
      </c>
      <c r="L116" s="30" t="s">
        <v>73</v>
      </c>
    </row>
    <row r="117" spans="1:12" ht="40.5" customHeight="1" x14ac:dyDescent="0.3">
      <c r="A117" s="25" t="s">
        <v>82</v>
      </c>
      <c r="B117" s="19" t="s">
        <v>144</v>
      </c>
      <c r="C117" s="4" t="s">
        <v>85</v>
      </c>
      <c r="D117" s="4"/>
      <c r="E117" s="15"/>
      <c r="F117" s="64"/>
      <c r="G117" s="65">
        <f>10*G93</f>
        <v>350</v>
      </c>
      <c r="H117" s="65"/>
      <c r="I117" s="22">
        <f t="shared" si="13"/>
        <v>350</v>
      </c>
      <c r="J117" s="10"/>
      <c r="K117" s="10">
        <f t="shared" si="14"/>
        <v>0</v>
      </c>
      <c r="L117" s="30" t="s">
        <v>212</v>
      </c>
    </row>
    <row r="118" spans="1:12" ht="40.5" customHeight="1" x14ac:dyDescent="0.3">
      <c r="A118" s="25" t="s">
        <v>82</v>
      </c>
      <c r="B118" s="19" t="s">
        <v>117</v>
      </c>
      <c r="C118" s="4" t="s">
        <v>85</v>
      </c>
      <c r="D118" s="4"/>
      <c r="E118" s="15">
        <v>10</v>
      </c>
      <c r="F118" s="15">
        <v>12</v>
      </c>
      <c r="G118" s="64"/>
      <c r="H118" s="64"/>
      <c r="I118" s="22">
        <f t="shared" si="13"/>
        <v>22</v>
      </c>
      <c r="J118" s="10"/>
      <c r="K118" s="10">
        <f t="shared" si="14"/>
        <v>0</v>
      </c>
      <c r="L118" s="27" t="s">
        <v>83</v>
      </c>
    </row>
    <row r="119" spans="1:12" ht="40.5" customHeight="1" x14ac:dyDescent="0.3">
      <c r="A119" s="25" t="s">
        <v>82</v>
      </c>
      <c r="B119" s="19" t="s">
        <v>118</v>
      </c>
      <c r="C119" s="4" t="s">
        <v>85</v>
      </c>
      <c r="D119" s="4"/>
      <c r="E119" s="15">
        <v>20</v>
      </c>
      <c r="F119" s="15">
        <v>30</v>
      </c>
      <c r="G119" s="64"/>
      <c r="H119" s="64"/>
      <c r="I119" s="22">
        <f t="shared" si="13"/>
        <v>50</v>
      </c>
      <c r="J119" s="10"/>
      <c r="K119" s="10">
        <f t="shared" si="14"/>
        <v>0</v>
      </c>
      <c r="L119" s="27"/>
    </row>
    <row r="120" spans="1:12" ht="40.5" customHeight="1" x14ac:dyDescent="0.3">
      <c r="A120" s="25" t="s">
        <v>82</v>
      </c>
      <c r="B120" s="19" t="s">
        <v>145</v>
      </c>
      <c r="C120" s="4" t="s">
        <v>85</v>
      </c>
      <c r="D120" s="4"/>
      <c r="E120" s="15"/>
      <c r="F120" s="15">
        <v>2</v>
      </c>
      <c r="G120" s="64"/>
      <c r="H120" s="64"/>
      <c r="I120" s="22">
        <f t="shared" si="13"/>
        <v>2</v>
      </c>
      <c r="J120" s="10"/>
      <c r="K120" s="10">
        <f t="shared" si="14"/>
        <v>0</v>
      </c>
      <c r="L120" s="27"/>
    </row>
    <row r="121" spans="1:12" ht="40.5" customHeight="1" x14ac:dyDescent="0.3">
      <c r="A121" s="25" t="s">
        <v>82</v>
      </c>
      <c r="B121" s="19" t="s">
        <v>250</v>
      </c>
      <c r="C121" s="4" t="s">
        <v>85</v>
      </c>
      <c r="D121" s="4"/>
      <c r="E121" s="15">
        <v>4</v>
      </c>
      <c r="F121" s="64"/>
      <c r="G121" s="64"/>
      <c r="H121" s="64"/>
      <c r="I121" s="22">
        <f t="shared" si="13"/>
        <v>4</v>
      </c>
      <c r="J121" s="10"/>
      <c r="K121" s="10">
        <f t="shared" si="14"/>
        <v>0</v>
      </c>
      <c r="L121" s="27"/>
    </row>
    <row r="122" spans="1:12" ht="40.5" customHeight="1" x14ac:dyDescent="0.3">
      <c r="A122" s="25" t="s">
        <v>84</v>
      </c>
      <c r="B122" s="19" t="s">
        <v>119</v>
      </c>
      <c r="C122" s="4" t="s">
        <v>85</v>
      </c>
      <c r="D122" s="4"/>
      <c r="E122" s="15"/>
      <c r="F122" s="64"/>
      <c r="G122" s="65">
        <f>30*G93</f>
        <v>1050</v>
      </c>
      <c r="H122" s="64"/>
      <c r="I122" s="22">
        <f t="shared" si="13"/>
        <v>1050</v>
      </c>
      <c r="J122" s="10"/>
      <c r="K122" s="10">
        <f t="shared" si="14"/>
        <v>0</v>
      </c>
      <c r="L122" s="30" t="s">
        <v>129</v>
      </c>
    </row>
    <row r="123" spans="1:12" ht="40.5" customHeight="1" x14ac:dyDescent="0.3">
      <c r="A123" s="25" t="s">
        <v>84</v>
      </c>
      <c r="B123" s="19" t="s">
        <v>120</v>
      </c>
      <c r="C123" s="4" t="s">
        <v>85</v>
      </c>
      <c r="D123" s="4"/>
      <c r="E123" s="15"/>
      <c r="F123" s="64"/>
      <c r="G123" s="65"/>
      <c r="H123" s="65">
        <v>300</v>
      </c>
      <c r="I123" s="22">
        <f t="shared" si="13"/>
        <v>300</v>
      </c>
      <c r="J123" s="10"/>
      <c r="K123" s="10">
        <f t="shared" si="14"/>
        <v>0</v>
      </c>
      <c r="L123" s="27"/>
    </row>
    <row r="124" spans="1:12" ht="40.5" customHeight="1" x14ac:dyDescent="0.3">
      <c r="A124" s="25" t="s">
        <v>84</v>
      </c>
      <c r="B124" s="19" t="s">
        <v>121</v>
      </c>
      <c r="C124" s="4" t="s">
        <v>85</v>
      </c>
      <c r="D124" s="4"/>
      <c r="E124" s="15"/>
      <c r="F124" s="64"/>
      <c r="G124" s="65">
        <v>600</v>
      </c>
      <c r="H124" s="65">
        <v>300</v>
      </c>
      <c r="I124" s="22">
        <f>SUM(D124:H124)</f>
        <v>900</v>
      </c>
      <c r="J124" s="10"/>
      <c r="K124" s="10">
        <f t="shared" si="14"/>
        <v>0</v>
      </c>
      <c r="L124" s="27"/>
    </row>
    <row r="125" spans="1:12" ht="40.5" customHeight="1" x14ac:dyDescent="0.3">
      <c r="A125" s="25" t="s">
        <v>84</v>
      </c>
      <c r="B125" s="19" t="s">
        <v>122</v>
      </c>
      <c r="C125" s="4" t="s">
        <v>85</v>
      </c>
      <c r="D125" s="4"/>
      <c r="E125" s="15"/>
      <c r="F125" s="65">
        <v>100</v>
      </c>
      <c r="G125" s="64"/>
      <c r="H125" s="64"/>
      <c r="I125" s="22">
        <f>SUM(D125:H125)</f>
        <v>100</v>
      </c>
      <c r="J125" s="10"/>
      <c r="K125" s="10">
        <f t="shared" si="14"/>
        <v>0</v>
      </c>
      <c r="L125" s="27"/>
    </row>
    <row r="126" spans="1:12" x14ac:dyDescent="0.3">
      <c r="A126" s="97" t="s">
        <v>22</v>
      </c>
      <c r="B126" s="97"/>
      <c r="C126" s="97"/>
      <c r="D126" s="97"/>
      <c r="E126" s="97"/>
      <c r="F126" s="97"/>
      <c r="G126" s="97"/>
      <c r="H126" s="97"/>
      <c r="I126" s="97"/>
      <c r="J126" s="101">
        <f>SUM(K114:K125)</f>
        <v>0</v>
      </c>
      <c r="K126" s="101"/>
      <c r="L126" s="35"/>
    </row>
    <row r="127" spans="1:12" x14ac:dyDescent="0.3">
      <c r="A127" s="113" t="s">
        <v>251</v>
      </c>
      <c r="B127" s="113"/>
      <c r="C127" s="113"/>
      <c r="D127" s="113"/>
      <c r="E127" s="113"/>
      <c r="F127" s="113"/>
      <c r="G127" s="113"/>
      <c r="H127" s="113"/>
      <c r="I127" s="113"/>
      <c r="J127" s="113"/>
      <c r="K127" s="113"/>
      <c r="L127" s="114"/>
    </row>
    <row r="128" spans="1:12" x14ac:dyDescent="0.3">
      <c r="A128" s="113"/>
      <c r="B128" s="113"/>
      <c r="C128" s="113"/>
      <c r="D128" s="113"/>
      <c r="E128" s="113"/>
      <c r="F128" s="113"/>
      <c r="G128" s="113"/>
      <c r="H128" s="113"/>
      <c r="I128" s="113"/>
      <c r="J128" s="113"/>
      <c r="K128" s="113"/>
      <c r="L128" s="114"/>
    </row>
    <row r="129" spans="1:12" ht="129" x14ac:dyDescent="0.3">
      <c r="A129" s="5" t="s">
        <v>0</v>
      </c>
      <c r="B129" s="6" t="s">
        <v>1</v>
      </c>
      <c r="C129" s="5" t="s">
        <v>2</v>
      </c>
      <c r="D129" s="85"/>
      <c r="E129" s="115" t="s">
        <v>3</v>
      </c>
      <c r="F129" s="116"/>
      <c r="G129" s="116"/>
      <c r="H129" s="116"/>
      <c r="I129" s="117"/>
      <c r="J129" s="7" t="s">
        <v>4</v>
      </c>
      <c r="K129" s="7" t="s">
        <v>5</v>
      </c>
      <c r="L129" s="26" t="s">
        <v>39</v>
      </c>
    </row>
    <row r="130" spans="1:12" ht="15.6" x14ac:dyDescent="0.3">
      <c r="A130" s="4" t="s">
        <v>41</v>
      </c>
      <c r="B130" s="4"/>
      <c r="C130" s="4" t="s">
        <v>19</v>
      </c>
      <c r="D130" s="84"/>
      <c r="E130" s="110">
        <v>15</v>
      </c>
      <c r="F130" s="111"/>
      <c r="G130" s="111"/>
      <c r="H130" s="111"/>
      <c r="I130" s="112"/>
      <c r="J130" s="10"/>
      <c r="K130" s="10">
        <f t="shared" ref="K130:K147" si="15">J130*E130</f>
        <v>0</v>
      </c>
      <c r="L130" s="27"/>
    </row>
    <row r="131" spans="1:12" ht="15.6" x14ac:dyDescent="0.3">
      <c r="A131" s="4" t="s">
        <v>29</v>
      </c>
      <c r="B131" s="4"/>
      <c r="C131" s="4" t="s">
        <v>9</v>
      </c>
      <c r="D131" s="84"/>
      <c r="E131" s="110">
        <v>10</v>
      </c>
      <c r="F131" s="111"/>
      <c r="G131" s="111"/>
      <c r="H131" s="111"/>
      <c r="I131" s="112"/>
      <c r="J131" s="10"/>
      <c r="K131" s="10">
        <f t="shared" si="15"/>
        <v>0</v>
      </c>
      <c r="L131" s="89"/>
    </row>
    <row r="132" spans="1:12" ht="15.6" x14ac:dyDescent="0.3">
      <c r="A132" s="4" t="s">
        <v>30</v>
      </c>
      <c r="B132" s="4"/>
      <c r="C132" s="4" t="s">
        <v>19</v>
      </c>
      <c r="D132" s="84"/>
      <c r="E132" s="110">
        <v>2</v>
      </c>
      <c r="F132" s="111"/>
      <c r="G132" s="111"/>
      <c r="H132" s="111"/>
      <c r="I132" s="112"/>
      <c r="J132" s="10"/>
      <c r="K132" s="10">
        <f t="shared" si="15"/>
        <v>0</v>
      </c>
      <c r="L132" s="27"/>
    </row>
    <row r="133" spans="1:12" ht="15.6" x14ac:dyDescent="0.3">
      <c r="A133" s="4" t="s">
        <v>125</v>
      </c>
      <c r="B133" s="4"/>
      <c r="C133" s="4" t="s">
        <v>19</v>
      </c>
      <c r="D133" s="84"/>
      <c r="E133" s="110">
        <v>1</v>
      </c>
      <c r="F133" s="111"/>
      <c r="G133" s="111"/>
      <c r="H133" s="111"/>
      <c r="I133" s="112"/>
      <c r="J133" s="10"/>
      <c r="K133" s="10">
        <f t="shared" si="15"/>
        <v>0</v>
      </c>
      <c r="L133" s="27"/>
    </row>
    <row r="134" spans="1:12" ht="15.6" x14ac:dyDescent="0.3">
      <c r="A134" s="15" t="s">
        <v>126</v>
      </c>
      <c r="B134" s="4"/>
      <c r="C134" s="4" t="s">
        <v>19</v>
      </c>
      <c r="D134" s="84"/>
      <c r="E134" s="110">
        <v>2</v>
      </c>
      <c r="F134" s="111"/>
      <c r="G134" s="111"/>
      <c r="H134" s="111"/>
      <c r="I134" s="112"/>
      <c r="J134" s="10"/>
      <c r="K134" s="10">
        <f t="shared" si="15"/>
        <v>0</v>
      </c>
      <c r="L134" s="27"/>
    </row>
    <row r="135" spans="1:12" ht="15.6" x14ac:dyDescent="0.3">
      <c r="A135" s="15" t="s">
        <v>232</v>
      </c>
      <c r="B135" s="87"/>
      <c r="C135" s="4" t="s">
        <v>19</v>
      </c>
      <c r="D135" s="84"/>
      <c r="E135" s="110">
        <v>2</v>
      </c>
      <c r="F135" s="111"/>
      <c r="G135" s="111"/>
      <c r="H135" s="111"/>
      <c r="I135" s="112"/>
      <c r="J135" s="10"/>
      <c r="K135" s="10">
        <f t="shared" si="15"/>
        <v>0</v>
      </c>
      <c r="L135" s="27"/>
    </row>
    <row r="136" spans="1:12" ht="15.6" x14ac:dyDescent="0.3">
      <c r="A136" s="15" t="s">
        <v>31</v>
      </c>
      <c r="B136" s="4"/>
      <c r="C136" s="4" t="s">
        <v>19</v>
      </c>
      <c r="D136" s="84"/>
      <c r="E136" s="110">
        <v>1</v>
      </c>
      <c r="F136" s="111"/>
      <c r="G136" s="111"/>
      <c r="H136" s="111"/>
      <c r="I136" s="112"/>
      <c r="J136" s="10"/>
      <c r="K136" s="10">
        <f t="shared" si="15"/>
        <v>0</v>
      </c>
      <c r="L136" s="89"/>
    </row>
    <row r="137" spans="1:12" ht="15.6" x14ac:dyDescent="0.3">
      <c r="A137" s="15" t="s">
        <v>32</v>
      </c>
      <c r="B137" s="4"/>
      <c r="C137" s="4" t="s">
        <v>19</v>
      </c>
      <c r="D137" s="84"/>
      <c r="E137" s="110">
        <v>1</v>
      </c>
      <c r="F137" s="111"/>
      <c r="G137" s="111"/>
      <c r="H137" s="111"/>
      <c r="I137" s="112"/>
      <c r="J137" s="10"/>
      <c r="K137" s="10">
        <f t="shared" si="15"/>
        <v>0</v>
      </c>
      <c r="L137" s="89"/>
    </row>
    <row r="138" spans="1:12" ht="15.6" x14ac:dyDescent="0.3">
      <c r="A138" s="15" t="s">
        <v>230</v>
      </c>
      <c r="B138" s="4"/>
      <c r="C138" s="4" t="s">
        <v>19</v>
      </c>
      <c r="D138" s="84"/>
      <c r="E138" s="110">
        <v>2</v>
      </c>
      <c r="F138" s="111"/>
      <c r="G138" s="111"/>
      <c r="H138" s="111"/>
      <c r="I138" s="112"/>
      <c r="J138" s="10"/>
      <c r="K138" s="10">
        <f t="shared" si="15"/>
        <v>0</v>
      </c>
      <c r="L138" s="27"/>
    </row>
    <row r="139" spans="1:12" ht="15.6" x14ac:dyDescent="0.3">
      <c r="A139" s="15" t="s">
        <v>231</v>
      </c>
      <c r="B139" s="4"/>
      <c r="C139" s="4" t="s">
        <v>19</v>
      </c>
      <c r="D139" s="84"/>
      <c r="E139" s="110">
        <v>2</v>
      </c>
      <c r="F139" s="111"/>
      <c r="G139" s="111"/>
      <c r="H139" s="111"/>
      <c r="I139" s="112"/>
      <c r="J139" s="10"/>
      <c r="K139" s="10">
        <f t="shared" si="15"/>
        <v>0</v>
      </c>
      <c r="L139" s="27"/>
    </row>
    <row r="140" spans="1:12" ht="15.6" x14ac:dyDescent="0.3">
      <c r="A140" s="15" t="s">
        <v>211</v>
      </c>
      <c r="B140" s="8" t="s">
        <v>128</v>
      </c>
      <c r="C140" s="4" t="s">
        <v>19</v>
      </c>
      <c r="D140" s="84"/>
      <c r="E140" s="110">
        <v>2</v>
      </c>
      <c r="F140" s="111"/>
      <c r="G140" s="111"/>
      <c r="H140" s="111"/>
      <c r="I140" s="112"/>
      <c r="J140" s="10"/>
      <c r="K140" s="10">
        <f t="shared" si="15"/>
        <v>0</v>
      </c>
      <c r="L140" s="27"/>
    </row>
    <row r="141" spans="1:12" ht="15.6" x14ac:dyDescent="0.3">
      <c r="A141" s="15" t="s">
        <v>33</v>
      </c>
      <c r="B141" s="4"/>
      <c r="C141" s="4" t="s">
        <v>19</v>
      </c>
      <c r="D141" s="84"/>
      <c r="E141" s="110">
        <v>1</v>
      </c>
      <c r="F141" s="111"/>
      <c r="G141" s="111"/>
      <c r="H141" s="111"/>
      <c r="I141" s="112"/>
      <c r="J141" s="10"/>
      <c r="K141" s="10">
        <f t="shared" si="15"/>
        <v>0</v>
      </c>
      <c r="L141" s="27"/>
    </row>
    <row r="142" spans="1:12" ht="15.6" x14ac:dyDescent="0.3">
      <c r="A142" s="15" t="s">
        <v>179</v>
      </c>
      <c r="B142" s="4"/>
      <c r="C142" s="4" t="s">
        <v>19</v>
      </c>
      <c r="D142" s="84"/>
      <c r="E142" s="110">
        <v>1</v>
      </c>
      <c r="F142" s="111"/>
      <c r="G142" s="111"/>
      <c r="H142" s="111"/>
      <c r="I142" s="112"/>
      <c r="J142" s="10"/>
      <c r="K142" s="10">
        <f t="shared" si="15"/>
        <v>0</v>
      </c>
      <c r="L142" s="27"/>
    </row>
    <row r="143" spans="1:12" ht="15.6" x14ac:dyDescent="0.3">
      <c r="A143" s="4" t="s">
        <v>34</v>
      </c>
      <c r="B143" s="4"/>
      <c r="C143" s="4" t="s">
        <v>19</v>
      </c>
      <c r="D143" s="84"/>
      <c r="E143" s="110">
        <v>25</v>
      </c>
      <c r="F143" s="111"/>
      <c r="G143" s="111"/>
      <c r="H143" s="111"/>
      <c r="I143" s="112"/>
      <c r="J143" s="10"/>
      <c r="K143" s="10">
        <f t="shared" si="15"/>
        <v>0</v>
      </c>
      <c r="L143" s="27"/>
    </row>
    <row r="144" spans="1:12" ht="15.6" x14ac:dyDescent="0.3">
      <c r="A144" s="15" t="s">
        <v>35</v>
      </c>
      <c r="B144" s="4"/>
      <c r="C144" s="4" t="s">
        <v>19</v>
      </c>
      <c r="D144" s="84"/>
      <c r="E144" s="110">
        <v>2</v>
      </c>
      <c r="F144" s="111"/>
      <c r="G144" s="111"/>
      <c r="H144" s="111"/>
      <c r="I144" s="112"/>
      <c r="J144" s="10"/>
      <c r="K144" s="10">
        <f t="shared" si="15"/>
        <v>0</v>
      </c>
      <c r="L144" s="27"/>
    </row>
    <row r="145" spans="1:12" ht="15.6" x14ac:dyDescent="0.3">
      <c r="A145" s="4" t="s">
        <v>18</v>
      </c>
      <c r="B145" s="4"/>
      <c r="C145" s="4" t="s">
        <v>19</v>
      </c>
      <c r="D145" s="84"/>
      <c r="E145" s="110">
        <v>15</v>
      </c>
      <c r="F145" s="111"/>
      <c r="G145" s="111"/>
      <c r="H145" s="111"/>
      <c r="I145" s="112"/>
      <c r="J145" s="10"/>
      <c r="K145" s="10">
        <f t="shared" si="15"/>
        <v>0</v>
      </c>
      <c r="L145" s="27"/>
    </row>
    <row r="146" spans="1:12" ht="15.6" x14ac:dyDescent="0.3">
      <c r="A146" s="4" t="s">
        <v>199</v>
      </c>
      <c r="B146" s="4"/>
      <c r="C146" s="4" t="s">
        <v>19</v>
      </c>
      <c r="D146" s="84"/>
      <c r="E146" s="110">
        <v>2</v>
      </c>
      <c r="F146" s="111"/>
      <c r="G146" s="111"/>
      <c r="H146" s="111"/>
      <c r="I146" s="112"/>
      <c r="J146" s="10"/>
      <c r="K146" s="10">
        <f t="shared" si="15"/>
        <v>0</v>
      </c>
      <c r="L146" s="27"/>
    </row>
    <row r="147" spans="1:12" ht="15.6" x14ac:dyDescent="0.3">
      <c r="A147" s="15" t="s">
        <v>198</v>
      </c>
      <c r="B147" s="4"/>
      <c r="C147" s="4" t="s">
        <v>19</v>
      </c>
      <c r="D147" s="84"/>
      <c r="E147" s="110">
        <v>10</v>
      </c>
      <c r="F147" s="111"/>
      <c r="G147" s="111"/>
      <c r="H147" s="111"/>
      <c r="I147" s="112"/>
      <c r="J147" s="10"/>
      <c r="K147" s="10">
        <f t="shared" si="15"/>
        <v>0</v>
      </c>
      <c r="L147" s="27"/>
    </row>
    <row r="148" spans="1:12" ht="15.6" x14ac:dyDescent="0.3">
      <c r="A148" s="15" t="s">
        <v>127</v>
      </c>
      <c r="B148" s="4"/>
      <c r="C148" s="4" t="s">
        <v>19</v>
      </c>
      <c r="D148" s="84"/>
      <c r="E148" s="110">
        <v>20</v>
      </c>
      <c r="F148" s="111"/>
      <c r="G148" s="111"/>
      <c r="H148" s="111"/>
      <c r="I148" s="112"/>
      <c r="J148" s="10"/>
      <c r="K148" s="10">
        <f>J148*E148</f>
        <v>0</v>
      </c>
      <c r="L148" s="27"/>
    </row>
    <row r="149" spans="1:12" x14ac:dyDescent="0.3">
      <c r="A149" s="97" t="s">
        <v>22</v>
      </c>
      <c r="B149" s="97"/>
      <c r="C149" s="97"/>
      <c r="D149" s="97"/>
      <c r="E149" s="97"/>
      <c r="F149" s="97"/>
      <c r="G149" s="97"/>
      <c r="H149" s="97"/>
      <c r="I149" s="97"/>
      <c r="J149" s="101">
        <f>SUM(K130:K148)</f>
        <v>0</v>
      </c>
      <c r="K149" s="101"/>
      <c r="L149" s="36"/>
    </row>
    <row r="150" spans="1:12" x14ac:dyDescent="0.3">
      <c r="A150" s="118"/>
      <c r="B150" s="119"/>
      <c r="C150" s="119"/>
      <c r="D150" s="119"/>
      <c r="E150" s="119"/>
      <c r="F150" s="119"/>
      <c r="G150" s="119"/>
      <c r="H150" s="119"/>
      <c r="I150" s="119"/>
      <c r="J150" s="119"/>
      <c r="K150" s="119"/>
      <c r="L150" s="120"/>
    </row>
    <row r="151" spans="1:12" x14ac:dyDescent="0.3">
      <c r="A151" s="121"/>
      <c r="B151" s="122"/>
      <c r="C151" s="122"/>
      <c r="D151" s="122"/>
      <c r="E151" s="122"/>
      <c r="F151" s="122"/>
      <c r="G151" s="122"/>
      <c r="H151" s="122"/>
      <c r="I151" s="122"/>
      <c r="J151" s="122"/>
      <c r="K151" s="122"/>
      <c r="L151" s="123"/>
    </row>
    <row r="152" spans="1:12" x14ac:dyDescent="0.3">
      <c r="A152" s="124" t="s">
        <v>36</v>
      </c>
      <c r="B152" s="124"/>
      <c r="C152" s="124"/>
      <c r="D152" s="124"/>
      <c r="E152" s="124"/>
      <c r="F152" s="124"/>
      <c r="G152" s="124"/>
      <c r="H152" s="124"/>
      <c r="I152" s="124"/>
      <c r="J152" s="101">
        <f>SUM(J25,J34,J61,J87,J94,J110,J126,J149)</f>
        <v>0</v>
      </c>
      <c r="K152" s="101"/>
      <c r="L152" s="58"/>
    </row>
    <row r="153" spans="1:12" x14ac:dyDescent="0.3">
      <c r="A153" s="118"/>
      <c r="B153" s="119"/>
      <c r="C153" s="119"/>
      <c r="D153" s="119"/>
      <c r="E153" s="119"/>
      <c r="F153" s="119"/>
      <c r="G153" s="119"/>
      <c r="H153" s="119"/>
      <c r="I153" s="119"/>
      <c r="J153" s="119"/>
      <c r="K153" s="119"/>
      <c r="L153" s="120"/>
    </row>
    <row r="154" spans="1:12" x14ac:dyDescent="0.3">
      <c r="A154" s="121"/>
      <c r="B154" s="122"/>
      <c r="C154" s="122"/>
      <c r="D154" s="122"/>
      <c r="E154" s="122"/>
      <c r="F154" s="122"/>
      <c r="G154" s="122"/>
      <c r="H154" s="122"/>
      <c r="I154" s="122"/>
      <c r="J154" s="122"/>
      <c r="K154" s="122"/>
      <c r="L154" s="123"/>
    </row>
    <row r="155" spans="1:12" x14ac:dyDescent="0.3">
      <c r="A155" s="124" t="s">
        <v>263</v>
      </c>
      <c r="B155" s="124"/>
      <c r="C155" s="124"/>
      <c r="D155" s="124"/>
      <c r="E155" s="124"/>
      <c r="F155" s="124"/>
      <c r="G155" s="124"/>
      <c r="H155" s="124"/>
      <c r="I155" s="124"/>
      <c r="J155" s="101"/>
      <c r="K155" s="101"/>
      <c r="L155" s="37"/>
    </row>
    <row r="156" spans="1:12" x14ac:dyDescent="0.3">
      <c r="A156" s="125"/>
      <c r="B156" s="126"/>
      <c r="C156" s="126"/>
      <c r="D156" s="126"/>
      <c r="E156" s="126"/>
      <c r="F156" s="126"/>
      <c r="G156" s="126"/>
      <c r="H156" s="126"/>
      <c r="I156" s="126"/>
      <c r="J156" s="126"/>
      <c r="K156" s="126"/>
      <c r="L156" s="127"/>
    </row>
    <row r="157" spans="1:12" ht="15" thickBot="1" x14ac:dyDescent="0.35">
      <c r="A157" s="128" t="s">
        <v>38</v>
      </c>
      <c r="B157" s="128"/>
      <c r="C157" s="128"/>
      <c r="D157" s="128"/>
      <c r="E157" s="128"/>
      <c r="F157" s="128"/>
      <c r="G157" s="128"/>
      <c r="H157" s="128"/>
      <c r="I157" s="128"/>
      <c r="J157" s="129">
        <f>J152+J155</f>
        <v>0</v>
      </c>
      <c r="K157" s="130"/>
      <c r="L157" s="90"/>
    </row>
    <row r="158" spans="1:12" ht="15" thickTop="1" x14ac:dyDescent="0.3">
      <c r="A158" s="3"/>
      <c r="B158" s="2"/>
      <c r="C158" s="2"/>
      <c r="D158" s="2"/>
      <c r="E158" s="2"/>
      <c r="F158" s="2"/>
      <c r="G158" s="2"/>
      <c r="H158" s="2"/>
      <c r="I158" s="2"/>
      <c r="J158" s="2"/>
      <c r="K158" s="2"/>
      <c r="L158" s="2"/>
    </row>
    <row r="159" spans="1:12" x14ac:dyDescent="0.3">
      <c r="A159" s="3"/>
      <c r="B159" s="2"/>
      <c r="C159" s="2"/>
      <c r="D159" s="2"/>
      <c r="E159" s="2"/>
      <c r="F159" s="2"/>
      <c r="G159" s="2"/>
      <c r="H159" s="2"/>
      <c r="I159" s="2"/>
      <c r="J159" s="2"/>
      <c r="K159" s="2"/>
      <c r="L159" s="2"/>
    </row>
    <row r="160" spans="1:12" x14ac:dyDescent="0.3">
      <c r="A160" s="3"/>
      <c r="B160" s="2"/>
      <c r="C160" s="2"/>
      <c r="D160" s="2"/>
      <c r="E160" s="2"/>
      <c r="F160" s="2"/>
      <c r="G160" s="2"/>
      <c r="H160" s="2"/>
      <c r="I160" s="2"/>
      <c r="J160" s="2"/>
      <c r="K160" s="2"/>
      <c r="L160" s="2"/>
    </row>
    <row r="161" spans="1:12" x14ac:dyDescent="0.3">
      <c r="A161" s="3"/>
      <c r="B161" s="2"/>
      <c r="C161" s="2"/>
      <c r="D161" s="2"/>
      <c r="E161" s="2"/>
      <c r="F161" s="2"/>
      <c r="G161" s="2"/>
      <c r="H161" s="2"/>
      <c r="I161" s="2"/>
      <c r="J161" s="2"/>
      <c r="K161" s="2"/>
      <c r="L161" s="2"/>
    </row>
    <row r="162" spans="1:12" x14ac:dyDescent="0.3">
      <c r="A162" s="3"/>
      <c r="B162" s="2"/>
      <c r="C162" s="2"/>
      <c r="D162" s="2"/>
      <c r="E162" s="2"/>
      <c r="F162" s="2"/>
      <c r="G162" s="2"/>
      <c r="H162" s="2"/>
      <c r="I162" s="2"/>
      <c r="J162" s="2"/>
      <c r="K162" s="2"/>
      <c r="L162" s="2"/>
    </row>
    <row r="163" spans="1:12" x14ac:dyDescent="0.3">
      <c r="A163" s="3"/>
      <c r="B163" s="2"/>
      <c r="C163" s="2"/>
      <c r="D163" s="2"/>
      <c r="E163" s="2"/>
      <c r="F163" s="2"/>
      <c r="G163" s="2"/>
      <c r="H163" s="2"/>
      <c r="I163" s="2"/>
      <c r="J163" s="2"/>
      <c r="K163" s="2"/>
      <c r="L163" s="2"/>
    </row>
  </sheetData>
  <mergeCells count="60">
    <mergeCell ref="E148:I148"/>
    <mergeCell ref="A1:L1"/>
    <mergeCell ref="J110:K110"/>
    <mergeCell ref="A111:L112"/>
    <mergeCell ref="L79:L80"/>
    <mergeCell ref="E143:I143"/>
    <mergeCell ref="E144:I144"/>
    <mergeCell ref="E142:I142"/>
    <mergeCell ref="E138:I138"/>
    <mergeCell ref="E139:I139"/>
    <mergeCell ref="E140:I140"/>
    <mergeCell ref="E141:I141"/>
    <mergeCell ref="E136:I136"/>
    <mergeCell ref="E137:I137"/>
    <mergeCell ref="E132:I132"/>
    <mergeCell ref="E133:I133"/>
    <mergeCell ref="E145:I145"/>
    <mergeCell ref="E146:I146"/>
    <mergeCell ref="E147:I147"/>
    <mergeCell ref="A149:I149"/>
    <mergeCell ref="A153:L154"/>
    <mergeCell ref="A155:I155"/>
    <mergeCell ref="J155:K155"/>
    <mergeCell ref="A156:L156"/>
    <mergeCell ref="A157:I157"/>
    <mergeCell ref="J157:K157"/>
    <mergeCell ref="J149:K149"/>
    <mergeCell ref="A150:L151"/>
    <mergeCell ref="A152:I152"/>
    <mergeCell ref="J152:K152"/>
    <mergeCell ref="E134:I134"/>
    <mergeCell ref="E135:I135"/>
    <mergeCell ref="E130:I130"/>
    <mergeCell ref="E131:I131"/>
    <mergeCell ref="A127:L128"/>
    <mergeCell ref="E129:I129"/>
    <mergeCell ref="A126:I126"/>
    <mergeCell ref="J126:K126"/>
    <mergeCell ref="J20:K20"/>
    <mergeCell ref="F109:G109"/>
    <mergeCell ref="A110:I110"/>
    <mergeCell ref="A94:I94"/>
    <mergeCell ref="J94:K94"/>
    <mergeCell ref="A95:L96"/>
    <mergeCell ref="A87:I87"/>
    <mergeCell ref="J87:K87"/>
    <mergeCell ref="A88:L89"/>
    <mergeCell ref="A61:I61"/>
    <mergeCell ref="J61:K61"/>
    <mergeCell ref="A62:L63"/>
    <mergeCell ref="A3:L4"/>
    <mergeCell ref="A26:L27"/>
    <mergeCell ref="A34:I34"/>
    <mergeCell ref="J34:K34"/>
    <mergeCell ref="A35:L36"/>
    <mergeCell ref="J21:K21"/>
    <mergeCell ref="J22:K22"/>
    <mergeCell ref="A25:I25"/>
    <mergeCell ref="J25:K25"/>
    <mergeCell ref="J19:K19"/>
  </mergeCells>
  <pageMargins left="0.25" right="0.25" top="0.75" bottom="0.75" header="0.3" footer="0.3"/>
  <pageSetup paperSize="9" scale="35" fitToHeight="0" orientation="landscape" horizontalDpi="360" verticalDpi="36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K19"/>
  <sheetViews>
    <sheetView tabSelected="1" workbookViewId="0">
      <selection activeCell="D12" sqref="D12"/>
    </sheetView>
  </sheetViews>
  <sheetFormatPr defaultRowHeight="14.4" x14ac:dyDescent="0.3"/>
  <cols>
    <col min="1" max="1" width="25.44140625" bestFit="1" customWidth="1"/>
    <col min="2" max="2" width="7.6640625" customWidth="1"/>
    <col min="3" max="3" width="15.109375" bestFit="1" customWidth="1"/>
    <col min="4" max="4" width="15.109375" customWidth="1"/>
    <col min="5" max="5" width="18.44140625" customWidth="1"/>
    <col min="6" max="8" width="15.109375" customWidth="1"/>
    <col min="9" max="9" width="56.33203125" customWidth="1"/>
  </cols>
  <sheetData>
    <row r="1" spans="1:11" ht="63.6" customHeight="1" x14ac:dyDescent="0.3">
      <c r="D1" s="71" t="s">
        <v>262</v>
      </c>
      <c r="E1" s="71" t="s">
        <v>214</v>
      </c>
    </row>
    <row r="2" spans="1:11" x14ac:dyDescent="0.3">
      <c r="A2" s="66" t="s">
        <v>74</v>
      </c>
      <c r="B2" s="66" t="s">
        <v>2</v>
      </c>
      <c r="C2" s="69" t="s">
        <v>75</v>
      </c>
      <c r="D2" s="72" t="s">
        <v>76</v>
      </c>
      <c r="E2" s="72" t="s">
        <v>76</v>
      </c>
      <c r="F2" s="66" t="s">
        <v>81</v>
      </c>
      <c r="G2" s="66" t="s">
        <v>77</v>
      </c>
      <c r="H2" s="66" t="s">
        <v>182</v>
      </c>
      <c r="I2" s="66" t="s">
        <v>78</v>
      </c>
    </row>
    <row r="3" spans="1:11" ht="26.4" customHeight="1" x14ac:dyDescent="0.3">
      <c r="A3" s="66" t="s">
        <v>234</v>
      </c>
      <c r="B3" s="67" t="s">
        <v>79</v>
      </c>
      <c r="C3" s="67">
        <v>0.5</v>
      </c>
      <c r="D3" s="67"/>
      <c r="E3" s="72"/>
      <c r="F3" s="70">
        <v>2</v>
      </c>
      <c r="G3" s="70">
        <v>1</v>
      </c>
      <c r="H3" s="68" t="s">
        <v>235</v>
      </c>
      <c r="I3" s="186" t="s">
        <v>190</v>
      </c>
    </row>
    <row r="4" spans="1:11" ht="15" customHeight="1" x14ac:dyDescent="0.3">
      <c r="A4" s="67" t="s">
        <v>236</v>
      </c>
      <c r="B4" s="67" t="s">
        <v>79</v>
      </c>
      <c r="C4" s="67">
        <v>0.5</v>
      </c>
      <c r="D4" s="67"/>
      <c r="E4" s="72">
        <v>2</v>
      </c>
      <c r="F4" s="70">
        <v>2</v>
      </c>
      <c r="G4" s="70">
        <v>1</v>
      </c>
      <c r="H4" s="68" t="s">
        <v>237</v>
      </c>
      <c r="I4" s="187"/>
    </row>
    <row r="5" spans="1:11" x14ac:dyDescent="0.3">
      <c r="A5" s="67" t="s">
        <v>62</v>
      </c>
      <c r="B5" s="67" t="s">
        <v>79</v>
      </c>
      <c r="C5" s="67">
        <v>0.3</v>
      </c>
      <c r="D5" s="67"/>
      <c r="E5" s="72">
        <v>1</v>
      </c>
      <c r="F5" s="70">
        <v>2</v>
      </c>
      <c r="G5" s="70">
        <v>0.6</v>
      </c>
      <c r="H5" s="70" t="s">
        <v>183</v>
      </c>
      <c r="I5" s="187"/>
      <c r="K5" t="s">
        <v>238</v>
      </c>
    </row>
    <row r="6" spans="1:11" x14ac:dyDescent="0.3">
      <c r="A6" s="67" t="s">
        <v>62</v>
      </c>
      <c r="B6" s="67" t="s">
        <v>79</v>
      </c>
      <c r="C6" s="67">
        <v>0.5</v>
      </c>
      <c r="D6" s="67">
        <v>4</v>
      </c>
      <c r="E6" s="72">
        <v>10</v>
      </c>
      <c r="F6" s="70">
        <v>16</v>
      </c>
      <c r="G6" s="70">
        <v>8</v>
      </c>
      <c r="H6" s="70" t="s">
        <v>184</v>
      </c>
      <c r="I6" s="187"/>
    </row>
    <row r="7" spans="1:11" x14ac:dyDescent="0.3">
      <c r="A7" s="67" t="s">
        <v>62</v>
      </c>
      <c r="B7" s="67" t="s">
        <v>79</v>
      </c>
      <c r="C7" s="67">
        <v>0.8</v>
      </c>
      <c r="D7" s="67"/>
      <c r="E7" s="72">
        <v>2</v>
      </c>
      <c r="F7" s="70">
        <v>2</v>
      </c>
      <c r="G7" s="70">
        <v>1.6</v>
      </c>
      <c r="H7" s="70" t="s">
        <v>185</v>
      </c>
      <c r="I7" s="187"/>
    </row>
    <row r="8" spans="1:11" x14ac:dyDescent="0.3">
      <c r="A8" s="67" t="s">
        <v>62</v>
      </c>
      <c r="B8" s="67" t="s">
        <v>79</v>
      </c>
      <c r="C8" s="67">
        <v>0.9</v>
      </c>
      <c r="D8" s="67"/>
      <c r="E8" s="72">
        <v>1</v>
      </c>
      <c r="F8" s="70">
        <v>1</v>
      </c>
      <c r="G8" s="70">
        <v>0.9</v>
      </c>
      <c r="H8" s="70" t="s">
        <v>186</v>
      </c>
      <c r="I8" s="187"/>
    </row>
    <row r="9" spans="1:11" x14ac:dyDescent="0.3">
      <c r="A9" s="67" t="s">
        <v>62</v>
      </c>
      <c r="B9" s="67" t="s">
        <v>79</v>
      </c>
      <c r="C9" s="67">
        <v>1.5</v>
      </c>
      <c r="D9" s="67"/>
      <c r="E9" s="72"/>
      <c r="F9" s="70"/>
      <c r="G9" s="70"/>
      <c r="H9" s="70" t="s">
        <v>187</v>
      </c>
      <c r="I9" s="187"/>
    </row>
    <row r="10" spans="1:11" x14ac:dyDescent="0.3">
      <c r="A10" s="67" t="s">
        <v>62</v>
      </c>
      <c r="B10" s="67" t="s">
        <v>79</v>
      </c>
      <c r="C10" s="67">
        <v>2</v>
      </c>
      <c r="D10" s="67"/>
      <c r="E10" s="72">
        <v>2</v>
      </c>
      <c r="F10" s="70">
        <v>3</v>
      </c>
      <c r="G10" s="70">
        <v>6</v>
      </c>
      <c r="H10" s="70" t="s">
        <v>188</v>
      </c>
      <c r="I10" s="187"/>
    </row>
    <row r="11" spans="1:11" x14ac:dyDescent="0.3">
      <c r="A11" s="67" t="s">
        <v>62</v>
      </c>
      <c r="B11" s="67" t="s">
        <v>79</v>
      </c>
      <c r="C11" s="67">
        <v>2.2000000000000002</v>
      </c>
      <c r="D11" s="67"/>
      <c r="E11" s="72">
        <v>1</v>
      </c>
      <c r="F11" s="70">
        <v>2</v>
      </c>
      <c r="G11" s="70">
        <v>4.4000000000000004</v>
      </c>
      <c r="H11" s="70" t="s">
        <v>189</v>
      </c>
      <c r="I11" s="187"/>
    </row>
    <row r="12" spans="1:11" x14ac:dyDescent="0.3">
      <c r="A12" s="185" t="s">
        <v>80</v>
      </c>
      <c r="B12" s="185"/>
      <c r="C12" s="185"/>
      <c r="D12" s="73">
        <f>D6*C6</f>
        <v>2</v>
      </c>
      <c r="E12" s="73">
        <f>SUM(E5:E11)</f>
        <v>17</v>
      </c>
      <c r="F12" s="73">
        <v>26</v>
      </c>
      <c r="G12" s="73">
        <v>21.5</v>
      </c>
      <c r="H12" s="74"/>
      <c r="I12" s="1"/>
    </row>
    <row r="19" ht="22.95" customHeight="1" x14ac:dyDescent="0.3"/>
  </sheetData>
  <mergeCells count="2">
    <mergeCell ref="A12:C12"/>
    <mergeCell ref="I3:I11"/>
  </mergeCells>
  <pageMargins left="0.7" right="0.7" top="0.75" bottom="0.75" header="0.3" footer="0.3"/>
  <pageSetup scale="7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General</vt:lpstr>
      <vt:lpstr>B.Noy_UPL</vt:lpstr>
      <vt:lpstr>detail_pipe_cut-outs_Noy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Erwin POLIGNE</cp:lastModifiedBy>
  <cp:lastPrinted>2026-04-20T02:36:47Z</cp:lastPrinted>
  <dcterms:created xsi:type="dcterms:W3CDTF">2015-06-05T18:17:20Z</dcterms:created>
  <dcterms:modified xsi:type="dcterms:W3CDTF">2026-05-28T04:26:11Z</dcterms:modified>
</cp:coreProperties>
</file>